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EALIZA\Desktop\CLAUDE\Painel_Validade_Realiza_1\Painel_Validade_Realiza\saida\"/>
    </mc:Choice>
  </mc:AlternateContent>
  <xr:revisionPtr revIDLastSave="0" documentId="13_ncr:1_{16575D39-7CB7-4CC7-9006-ECE6AE8DF61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Visão Gerencial" sheetId="1" r:id="rId1"/>
    <sheet name="Relatório" sheetId="2" r:id="rId2"/>
  </sheets>
  <definedNames>
    <definedName name="_xlnm._FilterDatabase" localSheetId="1" hidden="1">Relatório!$A$3:$H$290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0" i="2" l="1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G280" i="2"/>
  <c r="H280" i="2" s="1"/>
  <c r="G279" i="2"/>
  <c r="H279" i="2" s="1"/>
  <c r="G278" i="2"/>
  <c r="H278" i="2" s="1"/>
  <c r="G277" i="2"/>
  <c r="H277" i="2" s="1"/>
  <c r="G276" i="2"/>
  <c r="H276" i="2" s="1"/>
  <c r="G275" i="2"/>
  <c r="H275" i="2" s="1"/>
  <c r="G274" i="2"/>
  <c r="H274" i="2" s="1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G256" i="2"/>
  <c r="H256" i="2" s="1"/>
  <c r="G255" i="2"/>
  <c r="H255" i="2" s="1"/>
  <c r="G254" i="2"/>
  <c r="H254" i="2" s="1"/>
  <c r="G253" i="2"/>
  <c r="H253" i="2" s="1"/>
  <c r="G252" i="2"/>
  <c r="H252" i="2" s="1"/>
  <c r="G251" i="2"/>
  <c r="H251" i="2" s="1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G242" i="2"/>
  <c r="H242" i="2" s="1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G224" i="2"/>
  <c r="H224" i="2" s="1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H203" i="2" s="1"/>
  <c r="G202" i="2"/>
  <c r="H202" i="2" s="1"/>
  <c r="G201" i="2"/>
  <c r="H201" i="2" s="1"/>
  <c r="G200" i="2"/>
  <c r="H200" i="2" s="1"/>
  <c r="G199" i="2"/>
  <c r="H199" i="2" s="1"/>
  <c r="G198" i="2"/>
  <c r="H198" i="2" s="1"/>
  <c r="G197" i="2"/>
  <c r="H197" i="2" s="1"/>
  <c r="G196" i="2"/>
  <c r="H196" i="2" s="1"/>
  <c r="G195" i="2"/>
  <c r="H195" i="2" s="1"/>
  <c r="G194" i="2"/>
  <c r="H194" i="2" s="1"/>
  <c r="G193" i="2"/>
  <c r="H193" i="2" s="1"/>
  <c r="G192" i="2"/>
  <c r="H192" i="2" s="1"/>
  <c r="G191" i="2"/>
  <c r="H191" i="2" s="1"/>
  <c r="G190" i="2"/>
  <c r="H190" i="2" s="1"/>
  <c r="G189" i="2"/>
  <c r="H189" i="2" s="1"/>
  <c r="G188" i="2"/>
  <c r="H188" i="2" s="1"/>
  <c r="G187" i="2"/>
  <c r="H187" i="2" s="1"/>
  <c r="G186" i="2"/>
  <c r="H186" i="2" s="1"/>
  <c r="G185" i="2"/>
  <c r="H185" i="2" s="1"/>
  <c r="G184" i="2"/>
  <c r="H184" i="2" s="1"/>
  <c r="G183" i="2"/>
  <c r="H183" i="2" s="1"/>
  <c r="G182" i="2"/>
  <c r="H182" i="2" s="1"/>
  <c r="G181" i="2"/>
  <c r="H181" i="2" s="1"/>
  <c r="G180" i="2"/>
  <c r="H180" i="2" s="1"/>
  <c r="G179" i="2"/>
  <c r="H179" i="2" s="1"/>
  <c r="G178" i="2"/>
  <c r="H178" i="2" s="1"/>
  <c r="G177" i="2"/>
  <c r="H177" i="2" s="1"/>
  <c r="G176" i="2"/>
  <c r="H176" i="2" s="1"/>
  <c r="G175" i="2"/>
  <c r="H175" i="2" s="1"/>
  <c r="G174" i="2"/>
  <c r="H174" i="2" s="1"/>
  <c r="G173" i="2"/>
  <c r="H173" i="2" s="1"/>
  <c r="G172" i="2"/>
  <c r="H172" i="2" s="1"/>
  <c r="G171" i="2"/>
  <c r="H171" i="2" s="1"/>
  <c r="G170" i="2"/>
  <c r="H170" i="2" s="1"/>
  <c r="G169" i="2"/>
  <c r="H169" i="2" s="1"/>
  <c r="G168" i="2"/>
  <c r="H168" i="2" s="1"/>
  <c r="G167" i="2"/>
  <c r="H167" i="2" s="1"/>
  <c r="G166" i="2"/>
  <c r="H166" i="2" s="1"/>
  <c r="G165" i="2"/>
  <c r="H165" i="2" s="1"/>
  <c r="G164" i="2"/>
  <c r="H164" i="2" s="1"/>
  <c r="G163" i="2"/>
  <c r="H163" i="2" s="1"/>
  <c r="G162" i="2"/>
  <c r="H162" i="2" s="1"/>
  <c r="G161" i="2"/>
  <c r="H161" i="2" s="1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G154" i="2"/>
  <c r="H154" i="2" s="1"/>
  <c r="G153" i="2"/>
  <c r="H153" i="2" s="1"/>
  <c r="G152" i="2"/>
  <c r="H152" i="2" s="1"/>
  <c r="G151" i="2"/>
  <c r="H151" i="2" s="1"/>
  <c r="G150" i="2"/>
  <c r="H150" i="2" s="1"/>
  <c r="G149" i="2"/>
  <c r="H149" i="2" s="1"/>
  <c r="G148" i="2"/>
  <c r="H148" i="2" s="1"/>
  <c r="G147" i="2"/>
  <c r="H147" i="2" s="1"/>
  <c r="G146" i="2"/>
  <c r="H146" i="2" s="1"/>
  <c r="G145" i="2"/>
  <c r="H145" i="2" s="1"/>
  <c r="G144" i="2"/>
  <c r="H144" i="2" s="1"/>
  <c r="G143" i="2"/>
  <c r="H143" i="2" s="1"/>
  <c r="G142" i="2"/>
  <c r="H142" i="2" s="1"/>
  <c r="G141" i="2"/>
  <c r="H141" i="2" s="1"/>
  <c r="G140" i="2"/>
  <c r="H140" i="2" s="1"/>
  <c r="G139" i="2"/>
  <c r="H139" i="2" s="1"/>
  <c r="G138" i="2"/>
  <c r="H138" i="2" s="1"/>
  <c r="G137" i="2"/>
  <c r="H137" i="2" s="1"/>
  <c r="C33" i="1" s="1"/>
  <c r="G136" i="2"/>
  <c r="H136" i="2" s="1"/>
  <c r="G135" i="2"/>
  <c r="H135" i="2" s="1"/>
  <c r="G134" i="2"/>
  <c r="H134" i="2" s="1"/>
  <c r="G133" i="2"/>
  <c r="H133" i="2" s="1"/>
  <c r="G132" i="2"/>
  <c r="H132" i="2" s="1"/>
  <c r="G131" i="2"/>
  <c r="H131" i="2" s="1"/>
  <c r="G130" i="2"/>
  <c r="H130" i="2" s="1"/>
  <c r="G129" i="2"/>
  <c r="H129" i="2" s="1"/>
  <c r="G128" i="2"/>
  <c r="H128" i="2" s="1"/>
  <c r="G127" i="2"/>
  <c r="H127" i="2" s="1"/>
  <c r="G126" i="2"/>
  <c r="H126" i="2" s="1"/>
  <c r="G125" i="2"/>
  <c r="H125" i="2" s="1"/>
  <c r="G124" i="2"/>
  <c r="H124" i="2" s="1"/>
  <c r="G123" i="2"/>
  <c r="H123" i="2" s="1"/>
  <c r="G122" i="2"/>
  <c r="H122" i="2" s="1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111" i="2"/>
  <c r="H111" i="2" s="1"/>
  <c r="G110" i="2"/>
  <c r="H110" i="2" s="1"/>
  <c r="G109" i="2"/>
  <c r="H109" i="2" s="1"/>
  <c r="G108" i="2"/>
  <c r="H108" i="2" s="1"/>
  <c r="G107" i="2"/>
  <c r="H107" i="2" s="1"/>
  <c r="G106" i="2"/>
  <c r="H106" i="2" s="1"/>
  <c r="G105" i="2"/>
  <c r="H105" i="2" s="1"/>
  <c r="G104" i="2"/>
  <c r="H104" i="2" s="1"/>
  <c r="G103" i="2"/>
  <c r="H103" i="2" s="1"/>
  <c r="G102" i="2"/>
  <c r="H102" i="2" s="1"/>
  <c r="G101" i="2"/>
  <c r="H101" i="2" s="1"/>
  <c r="G100" i="2"/>
  <c r="H100" i="2" s="1"/>
  <c r="G99" i="2"/>
  <c r="H99" i="2" s="1"/>
  <c r="G98" i="2"/>
  <c r="H98" i="2" s="1"/>
  <c r="G97" i="2"/>
  <c r="H97" i="2" s="1"/>
  <c r="G96" i="2"/>
  <c r="H96" i="2" s="1"/>
  <c r="G95" i="2"/>
  <c r="H95" i="2" s="1"/>
  <c r="G94" i="2"/>
  <c r="H94" i="2" s="1"/>
  <c r="G93" i="2"/>
  <c r="H93" i="2" s="1"/>
  <c r="G92" i="2"/>
  <c r="H92" i="2" s="1"/>
  <c r="G91" i="2"/>
  <c r="H91" i="2" s="1"/>
  <c r="G90" i="2"/>
  <c r="H90" i="2" s="1"/>
  <c r="G89" i="2"/>
  <c r="H89" i="2" s="1"/>
  <c r="D38" i="1" s="1"/>
  <c r="G88" i="2"/>
  <c r="H88" i="2" s="1"/>
  <c r="G87" i="2"/>
  <c r="H87" i="2" s="1"/>
  <c r="G86" i="2"/>
  <c r="H86" i="2" s="1"/>
  <c r="G85" i="2"/>
  <c r="H85" i="2" s="1"/>
  <c r="G84" i="2"/>
  <c r="H84" i="2" s="1"/>
  <c r="G83" i="2"/>
  <c r="H83" i="2" s="1"/>
  <c r="G82" i="2"/>
  <c r="H82" i="2" s="1"/>
  <c r="G81" i="2"/>
  <c r="H81" i="2" s="1"/>
  <c r="G80" i="2"/>
  <c r="H80" i="2" s="1"/>
  <c r="G79" i="2"/>
  <c r="H79" i="2" s="1"/>
  <c r="G78" i="2"/>
  <c r="H78" i="2" s="1"/>
  <c r="G77" i="2"/>
  <c r="H77" i="2" s="1"/>
  <c r="B25" i="1" s="1"/>
  <c r="G76" i="2"/>
  <c r="H76" i="2" s="1"/>
  <c r="G75" i="2"/>
  <c r="H75" i="2" s="1"/>
  <c r="G74" i="2"/>
  <c r="H74" i="2" s="1"/>
  <c r="G73" i="2"/>
  <c r="H73" i="2" s="1"/>
  <c r="G72" i="2"/>
  <c r="H72" i="2" s="1"/>
  <c r="G71" i="2"/>
  <c r="H71" i="2" s="1"/>
  <c r="G70" i="2"/>
  <c r="H70" i="2" s="1"/>
  <c r="G69" i="2"/>
  <c r="H69" i="2" s="1"/>
  <c r="G68" i="2"/>
  <c r="H68" i="2" s="1"/>
  <c r="G67" i="2"/>
  <c r="H67" i="2" s="1"/>
  <c r="G66" i="2"/>
  <c r="H66" i="2" s="1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E31" i="1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21" i="1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F29" i="1" s="1"/>
  <c r="G6" i="2"/>
  <c r="H6" i="2" s="1"/>
  <c r="G5" i="2"/>
  <c r="H5" i="2" s="1"/>
  <c r="G4" i="2"/>
  <c r="H4" i="2" s="1"/>
  <c r="G29" i="1"/>
  <c r="I5" i="1"/>
  <c r="G5" i="1"/>
  <c r="B11" i="1" l="1"/>
  <c r="B20" i="1"/>
  <c r="C30" i="1"/>
  <c r="D30" i="1"/>
  <c r="G30" i="1"/>
  <c r="F30" i="1"/>
  <c r="B30" i="1"/>
  <c r="E30" i="1"/>
  <c r="B10" i="1"/>
  <c r="B37" i="1"/>
  <c r="B22" i="1"/>
  <c r="B12" i="1"/>
  <c r="B15" i="1"/>
  <c r="E22" i="1"/>
  <c r="G37" i="1"/>
  <c r="G22" i="1"/>
  <c r="F37" i="1"/>
  <c r="F22" i="1"/>
  <c r="B14" i="1"/>
  <c r="C5" i="1" s="1"/>
  <c r="E37" i="1"/>
  <c r="C22" i="1"/>
  <c r="D37" i="1"/>
  <c r="D22" i="1"/>
  <c r="B13" i="1"/>
  <c r="C37" i="1"/>
  <c r="F33" i="1"/>
  <c r="E33" i="1"/>
  <c r="D33" i="1"/>
  <c r="G33" i="1"/>
  <c r="G24" i="1"/>
  <c r="G32" i="1"/>
  <c r="F24" i="1"/>
  <c r="C24" i="1"/>
  <c r="F32" i="1"/>
  <c r="E24" i="1"/>
  <c r="E32" i="1"/>
  <c r="D24" i="1"/>
  <c r="D32" i="1"/>
  <c r="B32" i="1"/>
  <c r="C32" i="1"/>
  <c r="B24" i="1"/>
  <c r="D31" i="1"/>
  <c r="E29" i="1"/>
  <c r="D29" i="1"/>
  <c r="C29" i="1"/>
  <c r="B29" i="1"/>
  <c r="H29" i="1" s="1"/>
  <c r="D35" i="1"/>
  <c r="E25" i="1"/>
  <c r="C35" i="1"/>
  <c r="D25" i="1"/>
  <c r="G35" i="1"/>
  <c r="F25" i="1"/>
  <c r="B35" i="1"/>
  <c r="F35" i="1"/>
  <c r="G25" i="1"/>
  <c r="E35" i="1"/>
  <c r="C25" i="1"/>
  <c r="B33" i="1"/>
  <c r="H33" i="1" s="1"/>
  <c r="G38" i="1"/>
  <c r="F38" i="1"/>
  <c r="E38" i="1"/>
  <c r="C38" i="1"/>
  <c r="B38" i="1"/>
  <c r="E21" i="1"/>
  <c r="D20" i="1"/>
  <c r="G31" i="1"/>
  <c r="C31" i="1"/>
  <c r="B31" i="1"/>
  <c r="G20" i="1"/>
  <c r="E20" i="1"/>
  <c r="C20" i="1"/>
  <c r="F31" i="1"/>
  <c r="F20" i="1"/>
  <c r="F21" i="1"/>
  <c r="G34" i="1"/>
  <c r="F40" i="1"/>
  <c r="E40" i="1"/>
  <c r="D40" i="1"/>
  <c r="C40" i="1"/>
  <c r="B40" i="1"/>
  <c r="D21" i="1"/>
  <c r="C21" i="1"/>
  <c r="B21" i="1"/>
  <c r="G40" i="1"/>
  <c r="F34" i="1"/>
  <c r="E34" i="1"/>
  <c r="B34" i="1"/>
  <c r="D34" i="1"/>
  <c r="C34" i="1"/>
  <c r="G23" i="1"/>
  <c r="E23" i="1"/>
  <c r="G36" i="1"/>
  <c r="D36" i="1"/>
  <c r="B23" i="1"/>
  <c r="C36" i="1"/>
  <c r="F23" i="1"/>
  <c r="B36" i="1"/>
  <c r="C23" i="1"/>
  <c r="E36" i="1"/>
  <c r="D23" i="1"/>
  <c r="F36" i="1"/>
  <c r="G39" i="1"/>
  <c r="F39" i="1"/>
  <c r="E39" i="1"/>
  <c r="D39" i="1"/>
  <c r="C39" i="1"/>
  <c r="B39" i="1"/>
  <c r="H20" i="1" l="1"/>
  <c r="H23" i="1"/>
  <c r="H37" i="1"/>
  <c r="H25" i="1"/>
  <c r="B16" i="1"/>
  <c r="C11" i="1" s="1"/>
  <c r="H40" i="1"/>
  <c r="H31" i="1"/>
  <c r="H38" i="1"/>
  <c r="E5" i="1"/>
  <c r="H39" i="1"/>
  <c r="H21" i="1"/>
  <c r="H22" i="1"/>
  <c r="A5" i="1"/>
  <c r="C12" i="1"/>
  <c r="C16" i="1"/>
  <c r="C10" i="1"/>
  <c r="H30" i="1"/>
  <c r="H35" i="1"/>
  <c r="H24" i="1"/>
  <c r="H32" i="1"/>
  <c r="H34" i="1"/>
  <c r="H36" i="1"/>
  <c r="C13" i="1" l="1"/>
  <c r="C14" i="1"/>
  <c r="C15" i="1"/>
</calcChain>
</file>

<file path=xl/sharedStrings.xml><?xml version="1.0" encoding="utf-8"?>
<sst xmlns="http://schemas.openxmlformats.org/spreadsheetml/2006/main" count="1209" uniqueCount="580">
  <si>
    <t>REALIZA CONSTRUTORA     |     VISÃO GERENCIAL — VALIDADE DE PERECÍVEIS</t>
  </si>
  <si>
    <t>Gerado em 13/07/2026  ·  Indicadores calculados por fórmula (COUNTIF/COUNTIFS) sobre a aba Relatório</t>
  </si>
  <si>
    <t>TOTAL DE ITENS</t>
  </si>
  <si>
    <t>CRÍTICOS (≤ 30 DIAS)</t>
  </si>
  <si>
    <t>A VENCER EM 90 DIAS</t>
  </si>
  <si>
    <t>REGIONAIS</t>
  </si>
  <si>
    <t>OBRAS</t>
  </si>
  <si>
    <t>DISTRIBUIÇÃO POR FAIXA DE VALIDADE</t>
  </si>
  <si>
    <t>Faixa</t>
  </si>
  <si>
    <t>Itens</t>
  </si>
  <si>
    <t>% do total</t>
  </si>
  <si>
    <t>🔵  180+ dias</t>
  </si>
  <si>
    <t>🟢  90 a 180 dias</t>
  </si>
  <si>
    <t>🟡  45 a 90 dias</t>
  </si>
  <si>
    <t>🟠  30 a 45 dias</t>
  </si>
  <si>
    <t>🔴  10 a 30 dias</t>
  </si>
  <si>
    <t>⚫  ≤ 10 dias</t>
  </si>
  <si>
    <t>TOTAL</t>
  </si>
  <si>
    <t>ITENS POR REGIONAL</t>
  </si>
  <si>
    <t>Regional</t>
  </si>
  <si>
    <t>180+ dias</t>
  </si>
  <si>
    <t>90 a 180 dias</t>
  </si>
  <si>
    <t>45 a 90 dias</t>
  </si>
  <si>
    <t>30 a 45 dias</t>
  </si>
  <si>
    <t>10 a 30 dias</t>
  </si>
  <si>
    <t>≤ 10 dias</t>
  </si>
  <si>
    <t>Total</t>
  </si>
  <si>
    <t>ANÁPOLIS</t>
  </si>
  <si>
    <t>GO</t>
  </si>
  <si>
    <t>MG/Thatyelle</t>
  </si>
  <si>
    <t>MG/Vanusa</t>
  </si>
  <si>
    <t>RIO VERDE</t>
  </si>
  <si>
    <t>RJ</t>
  </si>
  <si>
    <t>ITENS POR OBRA</t>
  </si>
  <si>
    <t>Obra</t>
  </si>
  <si>
    <t>ALMOXARIFADO -  BOSSA HOME</t>
  </si>
  <si>
    <t>ALMOXARIFADO - CAMPOS CONSOLIDADOS I E II</t>
  </si>
  <si>
    <t>ALMOXARIFADO - CASAS BOUGAINVILLE</t>
  </si>
  <si>
    <t>ALMOXARIFADO - ECOVILLA</t>
  </si>
  <si>
    <t>ALMOXARIFADO - OITIS</t>
  </si>
  <si>
    <t>ALMOXARIFADO - PRIME CLUBE ANAPOLIS</t>
  </si>
  <si>
    <t>ALMOXARIFADO - PRIME CLUBE ITABORAI</t>
  </si>
  <si>
    <t>ALMOXARIFADO - PRIME CLUBE UBERLANDIA</t>
  </si>
  <si>
    <t>ALMOXARIFADO - RESERVA DO SABIA</t>
  </si>
  <si>
    <t>ALMOXARIFADO - RESERVA DOS PASSAROS II</t>
  </si>
  <si>
    <t>ALMOXARIFADO - VARANDAS JOY</t>
  </si>
  <si>
    <t>ALMOXARIFADO - VARANDAS PARK I E II</t>
  </si>
  <si>
    <t>Contagem de ITENS (após deduplicação por Obra+Item+Vencimento) — nunca soma de quantidades. Todos os números são fórmulas rastreáveis (COUNTIF/COUNTIFS/SUM).</t>
  </si>
  <si>
    <t>REALIZA CONSTRUTORA     |     CONTROLE DE VALIDADE DE PERECÍVEIS</t>
  </si>
  <si>
    <t>Gerado em 13/07/2026  ·  Vida útil e faixa recalculadas automaticamente (Vencimento − hoje)</t>
  </si>
  <si>
    <t>Item</t>
  </si>
  <si>
    <t>Qnt</t>
  </si>
  <si>
    <t>Data de recebimento/Cadastro</t>
  </si>
  <si>
    <t>Data de vencimento</t>
  </si>
  <si>
    <t>Vida útil (dias)</t>
  </si>
  <si>
    <t>Faixa de validade</t>
  </si>
  <si>
    <t>ARGAMASSA AC-II LOTE 1</t>
  </si>
  <si>
    <t>16 UND</t>
  </si>
  <si>
    <t>PASTA LUBRIFICANTE  LOTE 1</t>
  </si>
  <si>
    <t>23 UND</t>
  </si>
  <si>
    <t>GESSO LOTE 1</t>
  </si>
  <si>
    <t>12600 KG</t>
  </si>
  <si>
    <t>GRAUTE LOTE:1 COD:27623</t>
  </si>
  <si>
    <t>552 KG</t>
  </si>
  <si>
    <t>MASSA PLASTICA LOTE:1 COD:3898</t>
  </si>
  <si>
    <t>3600GR</t>
  </si>
  <si>
    <t>SELANTE PU 400GR LOTE:1 COD:13950</t>
  </si>
  <si>
    <t>44 KG</t>
  </si>
  <si>
    <t>REJUNTE ACRÍLICO MARROM CAFÉ</t>
  </si>
  <si>
    <t>126 KG</t>
  </si>
  <si>
    <t>IMPERMEABILIZANTE RHODOPAS 18 LTS</t>
  </si>
  <si>
    <t>6 baldes de 18 lts</t>
  </si>
  <si>
    <t>SIKA TOP LOTE 1</t>
  </si>
  <si>
    <t>33 caixas 18kg</t>
  </si>
  <si>
    <t>SOLUÇÃO PREPARADORA LOTE:1</t>
  </si>
  <si>
    <t>46 garrafas de 1 lt</t>
  </si>
  <si>
    <t>TEXTURA BRANCO GELO LOTE:1</t>
  </si>
  <si>
    <t>34 CAIXAS DE 18 KG</t>
  </si>
  <si>
    <t>SELANTE PU LOTE:1 COD:13950</t>
  </si>
  <si>
    <t>33,669 KG</t>
  </si>
  <si>
    <t>TINTA ESMALTE SINTÉTICO VERDE FOLHA</t>
  </si>
  <si>
    <t>7 GALÕES DE 3,6 LTS</t>
  </si>
  <si>
    <t>REJUNTE PLATINA SC 1KG</t>
  </si>
  <si>
    <t>418 SC</t>
  </si>
  <si>
    <t>TINTAS MAXVINIL LOTE:2</t>
  </si>
  <si>
    <t>4 BALDES DE 18LTS</t>
  </si>
  <si>
    <t>GRAXA LOTE 1</t>
  </si>
  <si>
    <t>14 BALDES</t>
  </si>
  <si>
    <t>PASTA LUBRIFICANTE (1KG)</t>
  </si>
  <si>
    <t>55 KG</t>
  </si>
  <si>
    <t>SOLUCAO LIMPADORA LOTE 1</t>
  </si>
  <si>
    <t>54 UND</t>
  </si>
  <si>
    <t>CIMENTO LOTE:1 COD:6531</t>
  </si>
  <si>
    <t>6500 KG</t>
  </si>
  <si>
    <t>SIKAGROUT 25 kg</t>
  </si>
  <si>
    <t>1.425 kg</t>
  </si>
  <si>
    <t>THINNER (DILUENTE) LOTE 1</t>
  </si>
  <si>
    <t>8 UND</t>
  </si>
  <si>
    <t>ARGAMASSA AC 3 LOTE:1 COD:22666</t>
  </si>
  <si>
    <t>4000 KG</t>
  </si>
  <si>
    <t>ARGAMASSA POLIMÉ.700LOTE:2 COD:29496</t>
  </si>
  <si>
    <t>1356 KG</t>
  </si>
  <si>
    <t>TINTA BRANCA LOTE:1</t>
  </si>
  <si>
    <t>30 BALDES DE 18 LTS</t>
  </si>
  <si>
    <t>TEXTURA PRIMECOR BRANCO GELO LOTE:1</t>
  </si>
  <si>
    <t>23 caixas com 20kg</t>
  </si>
  <si>
    <t>REJUNTE BRANCO 1 KG</t>
  </si>
  <si>
    <t>360 KG</t>
  </si>
  <si>
    <t>CIMENTO CPII LOT 2 COD 6531</t>
  </si>
  <si>
    <t>49 UNID SACO 50KG</t>
  </si>
  <si>
    <t>CHAPISCO FIX LOTE:1 COD:851</t>
  </si>
  <si>
    <t>680 KG</t>
  </si>
  <si>
    <t>ESPUMA EXPANSIVA LT2</t>
  </si>
  <si>
    <t>419UND</t>
  </si>
  <si>
    <t>TEXTURA CHOCOLATE</t>
  </si>
  <si>
    <t>1050KG</t>
  </si>
  <si>
    <t>ARGAMASSA POLIMERICA 7000  COD 30303</t>
  </si>
  <si>
    <t>26 SACO 18KG</t>
  </si>
  <si>
    <t>MASSA PVA LOTE:01</t>
  </si>
  <si>
    <t>72 SACOS DE 15 KG</t>
  </si>
  <si>
    <t>SELANTE PU BRANCO</t>
  </si>
  <si>
    <t>72 KG</t>
  </si>
  <si>
    <t>MASSA PLASTICA</t>
  </si>
  <si>
    <t>24,4KG</t>
  </si>
  <si>
    <t>massa cimenticia</t>
  </si>
  <si>
    <t>210kg</t>
  </si>
  <si>
    <t>MASSA CORRIDA LOTE 2</t>
  </si>
  <si>
    <t>200 BARRICAS</t>
  </si>
  <si>
    <t>TINTA LÁTEX ACRÍLICA BRANCO NEVE</t>
  </si>
  <si>
    <t>2.412 L</t>
  </si>
  <si>
    <t>SELADOR LOTE 1</t>
  </si>
  <si>
    <t>15402 KG</t>
  </si>
  <si>
    <t>PRIMER FLEX TRANSPARENTE 18LT</t>
  </si>
  <si>
    <t>18 lts</t>
  </si>
  <si>
    <t>DRYKAL ADITIVO PLASTICICANTE</t>
  </si>
  <si>
    <t>10,8 LTS</t>
  </si>
  <si>
    <t>ADESIVO PLASTICO</t>
  </si>
  <si>
    <t>15,3LT</t>
  </si>
  <si>
    <t>PU BRANCO LOTE 3</t>
  </si>
  <si>
    <t>109KG</t>
  </si>
  <si>
    <t>Massa niveladora</t>
  </si>
  <si>
    <t>700kg</t>
  </si>
  <si>
    <t>ESPUMA EXPANSIVA LOTE 1</t>
  </si>
  <si>
    <t>159 LT</t>
  </si>
  <si>
    <t>ARGAMASSA POLIME.100LOTE:1 COD:29496</t>
  </si>
  <si>
    <t>1080 KG</t>
  </si>
  <si>
    <t>PRIMER MANTA LOTE:1 COD:8059</t>
  </si>
  <si>
    <t>1800 L</t>
  </si>
  <si>
    <t>REJUNTE BRANCO LT01</t>
  </si>
  <si>
    <t>610KG</t>
  </si>
  <si>
    <t>REJUNTE CINZA LT01</t>
  </si>
  <si>
    <t>398KG</t>
  </si>
  <si>
    <t>COLA A BASE PVA RHODOPAS</t>
  </si>
  <si>
    <t>1800KG</t>
  </si>
  <si>
    <t>CIMENTO CIPLAN 50KG</t>
  </si>
  <si>
    <t>COLA A BASE PVA LOTE:1 COD:760</t>
  </si>
  <si>
    <t>50 kG</t>
  </si>
  <si>
    <t>CIMENTO PORTLAND CP-II CIPLAN</t>
  </si>
  <si>
    <t>17500 KG</t>
  </si>
  <si>
    <t>GESSO EM PÓ</t>
  </si>
  <si>
    <t>38400KG</t>
  </si>
  <si>
    <t>REJUNTE MARROM CAFÉ</t>
  </si>
  <si>
    <t>111KG</t>
  </si>
  <si>
    <t>SELADOR ACRÍLICO NEVOEIRO</t>
  </si>
  <si>
    <t>2466 LTS</t>
  </si>
  <si>
    <t>SELANTE PU BISNAG COR BRANC COD13950</t>
  </si>
  <si>
    <t>360 UNID BISNAGA 800G</t>
  </si>
  <si>
    <t>THINNER L</t>
  </si>
  <si>
    <t>50L</t>
  </si>
  <si>
    <t>PASTA LUBRIFICANTE LT1</t>
  </si>
  <si>
    <t>1UND</t>
  </si>
  <si>
    <t>DESMOLDANTE UNIVERSAL 18LT</t>
  </si>
  <si>
    <t>1 BALDE</t>
  </si>
  <si>
    <t>TEXTURA AGULHA DE COSTURA LOTE: 01</t>
  </si>
  <si>
    <t>64 barricas de 35 kg</t>
  </si>
  <si>
    <t>TEXTURA ESPUMA DO MAR</t>
  </si>
  <si>
    <t>89 barricas de 35 kg</t>
  </si>
  <si>
    <t>textura tempestade do mar lote:01</t>
  </si>
  <si>
    <t>124 barricas de 35 kg</t>
  </si>
  <si>
    <t>CIMENTO CPII LOT 1 COD 6531</t>
  </si>
  <si>
    <t>55 UNID SACO 50KG</t>
  </si>
  <si>
    <t>Sika-top 100</t>
  </si>
  <si>
    <t>800</t>
  </si>
  <si>
    <t>CIMENTO PORTLAND CIPLAN 50 kg</t>
  </si>
  <si>
    <t>16mil kg</t>
  </si>
  <si>
    <t>ARGAMASSA ACII</t>
  </si>
  <si>
    <t>7020 kg</t>
  </si>
  <si>
    <t>CIMENTO CPII LOT 3 COD 6531</t>
  </si>
  <si>
    <t>50 UNID SACO 50KG</t>
  </si>
  <si>
    <t>ARGAMASSA POLIMERICA 7000</t>
  </si>
  <si>
    <t>1620KG</t>
  </si>
  <si>
    <t>SIKATOP FLEX 7000 FIBRAS 18KG</t>
  </si>
  <si>
    <t>1.152 kg</t>
  </si>
  <si>
    <t>CAL HIDRATADO CHIII 15KG</t>
  </si>
  <si>
    <t>825 kg</t>
  </si>
  <si>
    <t>ARGAMASSA AC3</t>
  </si>
  <si>
    <t>980 KG</t>
  </si>
  <si>
    <t>ARGAMASSA POLIMÉRICA 1000 LT 01</t>
  </si>
  <si>
    <t>3672KG</t>
  </si>
  <si>
    <t>PU LOTE 2</t>
  </si>
  <si>
    <t>760 UND</t>
  </si>
  <si>
    <t>ESPUMA EXPANSIVA LOTE:1 COD:32331</t>
  </si>
  <si>
    <t>65,25 L</t>
  </si>
  <si>
    <t>ARGAMASSA POLIMERICA 1000 LT 02</t>
  </si>
  <si>
    <t>4284KG</t>
  </si>
  <si>
    <t>MASSA PLASTICA BRANCA LT01</t>
  </si>
  <si>
    <t>57KG</t>
  </si>
  <si>
    <t>SELANTE ACRÍLICO(VEDA TRINCA)</t>
  </si>
  <si>
    <t>3,6 KG</t>
  </si>
  <si>
    <t>ARGAMASSA AC-III LOTE 1</t>
  </si>
  <si>
    <t>128 UND</t>
  </si>
  <si>
    <t>ALCOOL LOTE 2</t>
  </si>
  <si>
    <t>13L</t>
  </si>
  <si>
    <t>MASSA PVA LOTE 2</t>
  </si>
  <si>
    <t>1500 kg</t>
  </si>
  <si>
    <t>TINTA BRANCO GELO</t>
  </si>
  <si>
    <t>162 LTS</t>
  </si>
  <si>
    <t>COLA DE CONTATO L</t>
  </si>
  <si>
    <t>2,8L</t>
  </si>
  <si>
    <t>ZARCÃO SINTETICO CINZA</t>
  </si>
  <si>
    <t>3,6LT</t>
  </si>
  <si>
    <t>CIMENTO</t>
  </si>
  <si>
    <t>2045</t>
  </si>
  <si>
    <t>SELATRINCA HEYDICRYL 18KG</t>
  </si>
  <si>
    <t>54 kg</t>
  </si>
  <si>
    <t>GESSO COD 71</t>
  </si>
  <si>
    <t>873 SACO 40KG</t>
  </si>
  <si>
    <t>DESINFETANTE L</t>
  </si>
  <si>
    <t>hipoclorito</t>
  </si>
  <si>
    <t>40L</t>
  </si>
  <si>
    <t>MASSA DRYWALL</t>
  </si>
  <si>
    <t>1.300 kg</t>
  </si>
  <si>
    <t>GESSO LOTE 2</t>
  </si>
  <si>
    <t>35000 KG</t>
  </si>
  <si>
    <t>ADESIVO PVC FIRMEX LOTE:1 COD:26496</t>
  </si>
  <si>
    <t>27,2 KG</t>
  </si>
  <si>
    <t>dianco Life mold 200lt</t>
  </si>
  <si>
    <t>7200Lt</t>
  </si>
  <si>
    <t>EMULSÃO ASFALTICA IGOL</t>
  </si>
  <si>
    <t>216LT</t>
  </si>
  <si>
    <t>XADREZ</t>
  </si>
  <si>
    <t>51 und</t>
  </si>
  <si>
    <t>HIDROFUGANTE DRYKAL</t>
  </si>
  <si>
    <t>IMPERMEABILIZANTE 100 SEMI FLEX 18KG</t>
  </si>
  <si>
    <t>1.908kg</t>
  </si>
  <si>
    <t>ARGAMASSA POLIMERICA 1000 LT03</t>
  </si>
  <si>
    <t>CIMENTO PORTLAND</t>
  </si>
  <si>
    <t>900 KG</t>
  </si>
  <si>
    <t>ESPUMA EXPANSIVA PRO FOAM</t>
  </si>
  <si>
    <t>196,5 LTS</t>
  </si>
  <si>
    <t>MASSA PLASTICA ANJO PODIUM 800GR</t>
  </si>
  <si>
    <t>7,2 kg</t>
  </si>
  <si>
    <t>MASSA DRYWALL FASTFIX 20KG</t>
  </si>
  <si>
    <t>CAL SC 20KG LOT 1 COD 6548</t>
  </si>
  <si>
    <t>142 UNID</t>
  </si>
  <si>
    <t>ARGAMASSA POLIMERICA 2000 COD 34193</t>
  </si>
  <si>
    <t>6 SACO 18KG</t>
  </si>
  <si>
    <t>ADITIVO RETARDANTE PARA GESSO</t>
  </si>
  <si>
    <t>10 SC</t>
  </si>
  <si>
    <t>ESPUMA EXPANSIVA</t>
  </si>
  <si>
    <t>732 und</t>
  </si>
  <si>
    <t>Argamassa polimerica ( viaplus 7000</t>
  </si>
  <si>
    <t>450 kg</t>
  </si>
  <si>
    <t>ESPUMA EXPANSIVA 750ML LOT 1</t>
  </si>
  <si>
    <t>450 UND</t>
  </si>
  <si>
    <t>SUPER GRAUDE 25KG COD 27623</t>
  </si>
  <si>
    <t>75 SACO</t>
  </si>
  <si>
    <t>ADESIVO EPÓXI LOTE:1 COD:14832</t>
  </si>
  <si>
    <t>1 L</t>
  </si>
  <si>
    <t>MASSA CORRIDA LOTE 1</t>
  </si>
  <si>
    <t>71 BARRICAS</t>
  </si>
  <si>
    <t>ARGAMASSA POLIMERICA VIA PLUS 1000</t>
  </si>
  <si>
    <t>1044kg</t>
  </si>
  <si>
    <t>REJUNTE 1</t>
  </si>
  <si>
    <t>960 KG</t>
  </si>
  <si>
    <t>RESINA ACRÍLICA</t>
  </si>
  <si>
    <t>25LT</t>
  </si>
  <si>
    <t>TEXTURA ACRILICA</t>
  </si>
  <si>
    <t>1.740</t>
  </si>
  <si>
    <t>ADITIVO PLASTIFICANTE VEDACIT</t>
  </si>
  <si>
    <t>18 LTS</t>
  </si>
  <si>
    <t>Pu branco P25K11</t>
  </si>
  <si>
    <t>19,2KG</t>
  </si>
  <si>
    <t>SELADOR PU40 FORTALEZA BCO</t>
  </si>
  <si>
    <t>SELADOR PU FORTALEZA 400GR</t>
  </si>
  <si>
    <t>SELANTE PU 400GR FORTALEZA</t>
  </si>
  <si>
    <t>95,60</t>
  </si>
  <si>
    <t>PASTA LUBRIFICANTE</t>
  </si>
  <si>
    <t>100 kg</t>
  </si>
  <si>
    <t>BIANCO LOT1 COD 22627</t>
  </si>
  <si>
    <t>6 TAMBO 200LT</t>
  </si>
  <si>
    <t>ARGAMASSA AC I</t>
  </si>
  <si>
    <t>180KG</t>
  </si>
  <si>
    <t>EMULSÃO ASFATICA BARRICA COD 26380</t>
  </si>
  <si>
    <t>6 BARRICA</t>
  </si>
  <si>
    <t>TEXTURA COR ELEFANTE COD 6169</t>
  </si>
  <si>
    <t>63 UNID BARRICA 35KG</t>
  </si>
  <si>
    <t>BIANCO LOTE:1 COD:35749</t>
  </si>
  <si>
    <t>3800 L</t>
  </si>
  <si>
    <t>EMULSÃO ASFÁLTICA LOTE:1 COD:35749</t>
  </si>
  <si>
    <t>200 L</t>
  </si>
  <si>
    <t>espuma expansiva</t>
  </si>
  <si>
    <t>174 LT</t>
  </si>
  <si>
    <t>selante a base de poliuretano</t>
  </si>
  <si>
    <t>132,24 LT</t>
  </si>
  <si>
    <t>SELANTE PU COR CINZA COD 13950</t>
  </si>
  <si>
    <t>168 UNID COM 360G</t>
  </si>
  <si>
    <t>CHAPISCO PLUS SIKA 18LT</t>
  </si>
  <si>
    <t>36lts</t>
  </si>
  <si>
    <t>COLA PVA DENVERFIX</t>
  </si>
  <si>
    <t>1850KG</t>
  </si>
  <si>
    <t>MASSA PLASTICA BRANCA LT02</t>
  </si>
  <si>
    <t>26KG</t>
  </si>
  <si>
    <t>EMULSAO ASFALTICA</t>
  </si>
  <si>
    <t>72LT</t>
  </si>
  <si>
    <t>FUNDO A BASE EPOXI BRANCO</t>
  </si>
  <si>
    <t>45 LTS</t>
  </si>
  <si>
    <t>REJUNTE BRANCO LT:605601</t>
  </si>
  <si>
    <t>60KG</t>
  </si>
  <si>
    <t>ARGAMASSA AC2 LOTE 2</t>
  </si>
  <si>
    <t>14000KG</t>
  </si>
  <si>
    <t>MASSA PVA PRIMECOR</t>
  </si>
  <si>
    <t>80KG</t>
  </si>
  <si>
    <t>Selante PU</t>
  </si>
  <si>
    <t>230 und</t>
  </si>
  <si>
    <t>SELADOR ACRILICO CINZA MEDIO COD 874</t>
  </si>
  <si>
    <t>55 UNID BARRICA 20KG</t>
  </si>
  <si>
    <t>SELADOR ROSA QUEIMADO COD 874</t>
  </si>
  <si>
    <t>TEXTURA COR ROSA QUEIMADO COD 6169</t>
  </si>
  <si>
    <t>50 UNID BARRICA 35KG</t>
  </si>
  <si>
    <t>PU PRETO LOTE 6736 UNIPEGA</t>
  </si>
  <si>
    <t>200 KG</t>
  </si>
  <si>
    <t>TINTA ACR BRANCO GELO 2055</t>
  </si>
  <si>
    <t>2.720 LT</t>
  </si>
  <si>
    <t>ADESIVO PVC FIRMEX LOTE:2 COD:26496</t>
  </si>
  <si>
    <t>51 KG</t>
  </si>
  <si>
    <t>ESPUMA EXPANSIVA CHEMICOLOR 500ML</t>
  </si>
  <si>
    <t>171 und</t>
  </si>
  <si>
    <t>ARGAMASSA POLIMERICA 1000  COD 29496</t>
  </si>
  <si>
    <t>176 SACO</t>
  </si>
  <si>
    <t>ARGAMASSA AC III</t>
  </si>
  <si>
    <t>3020KG</t>
  </si>
  <si>
    <t>ARGAMASSA AC II LT02</t>
  </si>
  <si>
    <t>6360KG</t>
  </si>
  <si>
    <t>ESPUMA EXPANSIVA CHEMICOLOR</t>
  </si>
  <si>
    <t>660 LTS</t>
  </si>
  <si>
    <t>VERNIZ ACETINADO</t>
  </si>
  <si>
    <t>FUNDO PARA ACABAMENTO GRAFITE</t>
  </si>
  <si>
    <t>60kg</t>
  </si>
  <si>
    <t>PU PRETO LOTE P26B07</t>
  </si>
  <si>
    <t>200KG</t>
  </si>
  <si>
    <t>ADESIVO EPOXI LOTE 2</t>
  </si>
  <si>
    <t>75KG</t>
  </si>
  <si>
    <t>TINTA MAXVINIL LOTE: 01</t>
  </si>
  <si>
    <t>4 baldes de 18 lts.</t>
  </si>
  <si>
    <t>TINTAS MAXVINIL 3,6 LTS LOTE:1</t>
  </si>
  <si>
    <t>11 galões de 3,6 LTS</t>
  </si>
  <si>
    <t>COLA BRANCA</t>
  </si>
  <si>
    <t>400KG</t>
  </si>
  <si>
    <t>REJUNTE FLEX BCO CERMFIX 1KG</t>
  </si>
  <si>
    <t>60 kg</t>
  </si>
  <si>
    <t>REJUNTE ACR MARROM TABACO 5KG</t>
  </si>
  <si>
    <t>390 kg</t>
  </si>
  <si>
    <t>ARGAMASSA ACIII</t>
  </si>
  <si>
    <t>2000 kg</t>
  </si>
  <si>
    <t>ARGAMASSA AC3 L6,7</t>
  </si>
  <si>
    <t>5.700 KG</t>
  </si>
  <si>
    <t>COLA PVA COD 760</t>
  </si>
  <si>
    <t>14 UNID COLA PVA BARRICA 50KG</t>
  </si>
  <si>
    <t>MASSA PVA VIVACRIL 35 KG</t>
  </si>
  <si>
    <t>8.295</t>
  </si>
  <si>
    <t>DESINCRUSTANTE</t>
  </si>
  <si>
    <t>105LT</t>
  </si>
  <si>
    <t>ESPUMA EXPANSIVA LOTE T251126SIG</t>
  </si>
  <si>
    <t>500KG</t>
  </si>
  <si>
    <t>COLA PVC</t>
  </si>
  <si>
    <t>19 LT</t>
  </si>
  <si>
    <t>ARGAMASSA ACII 1400 KG</t>
  </si>
  <si>
    <t>ARGAMASSA CIII</t>
  </si>
  <si>
    <t>9.620 KG</t>
  </si>
  <si>
    <t>Massa para drywall</t>
  </si>
  <si>
    <t>2800kg</t>
  </si>
  <si>
    <t>ARGAMASSA AC II LT01</t>
  </si>
  <si>
    <t>8000KG</t>
  </si>
  <si>
    <t>LIMPA PISO</t>
  </si>
  <si>
    <t>40LT</t>
  </si>
  <si>
    <t>ARGAMASSA ACIII 12.600 kg</t>
  </si>
  <si>
    <t>TINTA ESMALTE ZUL</t>
  </si>
  <si>
    <t>151,2 L</t>
  </si>
  <si>
    <t>ADESIVO EPOXI</t>
  </si>
  <si>
    <t>20 KG</t>
  </si>
  <si>
    <t>GESSO TERRA NOBRE</t>
  </si>
  <si>
    <t>29.000KG</t>
  </si>
  <si>
    <t>REJUNTE BRANCO LT2</t>
  </si>
  <si>
    <t>315KG</t>
  </si>
  <si>
    <t>REJUNTE PLATINA</t>
  </si>
  <si>
    <t>545KG</t>
  </si>
  <si>
    <t>AUTO NIVELANTE 20KG</t>
  </si>
  <si>
    <t>520 kg</t>
  </si>
  <si>
    <t>VEDALIT</t>
  </si>
  <si>
    <t>TEXTURA COR ELEFANTE CX COD 6169</t>
  </si>
  <si>
    <t>20 UNID CAIXA 25KG</t>
  </si>
  <si>
    <t>ADESIVO ARGAMASSA DRYKAL 3,6 LT</t>
  </si>
  <si>
    <t>14,40 kg</t>
  </si>
  <si>
    <t>REJUNTE BRANCO COD 30153</t>
  </si>
  <si>
    <t>80 SACO 1KG</t>
  </si>
  <si>
    <t>EMULSÃO ASFÁLTICA 18L</t>
  </si>
  <si>
    <t>1080 L</t>
  </si>
  <si>
    <t>REJUNTE PLATINA COD 30154</t>
  </si>
  <si>
    <t>112 SACO KG 1</t>
  </si>
  <si>
    <t>ADESIVO EPOXI WATER PROF</t>
  </si>
  <si>
    <t>50KG</t>
  </si>
  <si>
    <t>ADESIVO ESTRUTURAL EPOXI 1KG</t>
  </si>
  <si>
    <t>37 kg</t>
  </si>
  <si>
    <t>REJUNTE</t>
  </si>
  <si>
    <t>566 KG</t>
  </si>
  <si>
    <t>EMULSÃO ASFATICA BARRICA COD26380</t>
  </si>
  <si>
    <t>2 BARRICA 50 LT</t>
  </si>
  <si>
    <t>TEXTURA COR BRANCO NEVE CX COD 6169</t>
  </si>
  <si>
    <t>116 UNID CAIXA 25KG</t>
  </si>
  <si>
    <t>SABONETE LIQUIDO</t>
  </si>
  <si>
    <t>ARGAMASSA ACIII COD 22666</t>
  </si>
  <si>
    <t>110 SACO 20KG</t>
  </si>
  <si>
    <t>MASSA CORRIDA</t>
  </si>
  <si>
    <t>50.000KG</t>
  </si>
  <si>
    <t>Textura azul alem</t>
  </si>
  <si>
    <t>7500kg</t>
  </si>
  <si>
    <t>REJUNTE NOVO PLATINA 1 KG</t>
  </si>
  <si>
    <t>27kg</t>
  </si>
  <si>
    <t>SELADOR ALARANJADO PRIMECOR</t>
  </si>
  <si>
    <t>1116 LTS</t>
  </si>
  <si>
    <t>ALCOOL EM GEL</t>
  </si>
  <si>
    <t>50 UND</t>
  </si>
  <si>
    <t>PRIMER EPOXI</t>
  </si>
  <si>
    <t>10,8LT</t>
  </si>
  <si>
    <t>TEXTURA TEXTUCRIL 4600</t>
  </si>
  <si>
    <t>SIKA CHAPISCO PLUS TB 200LTS</t>
  </si>
  <si>
    <t>200 lts</t>
  </si>
  <si>
    <t>DETERGENTE DESINGORDURANTE</t>
  </si>
  <si>
    <t>50LT</t>
  </si>
  <si>
    <t>REJUNTE BRANCO PRECON 1KG</t>
  </si>
  <si>
    <t>55 kg</t>
  </si>
  <si>
    <t>SELADOR ACR FOSCO BCO 16LTS</t>
  </si>
  <si>
    <t>80LTS</t>
  </si>
  <si>
    <t>TEXTURA ACR BCO PRIME 20KG</t>
  </si>
  <si>
    <t>3.160 kg</t>
  </si>
  <si>
    <t>TEXTURA ACR ROSA QUEIMADA 20KG</t>
  </si>
  <si>
    <t>2.420 kg</t>
  </si>
  <si>
    <t>TINTA ESMALTE AZUL MARINHO</t>
  </si>
  <si>
    <t>32 LTS</t>
  </si>
  <si>
    <t>TEXTURA ACR ELEFANTE PRIME 20KG</t>
  </si>
  <si>
    <t>1.960 kg</t>
  </si>
  <si>
    <t>TEXTURA ACR BCO PRIME 20k</t>
  </si>
  <si>
    <t>840 kg</t>
  </si>
  <si>
    <t>DETERGENTE DESENGORDURANTE LOTE 2</t>
  </si>
  <si>
    <t>120LT</t>
  </si>
  <si>
    <t>GRAXA 18KG</t>
  </si>
  <si>
    <t>1 UND</t>
  </si>
  <si>
    <t>SELADOR  ROSA QUEIMADA 16LT</t>
  </si>
  <si>
    <t>64lts</t>
  </si>
  <si>
    <t>desmoldante forma 1</t>
  </si>
  <si>
    <t>3000LT</t>
  </si>
  <si>
    <t>SABÃO PARA PISO</t>
  </si>
  <si>
    <t>330L</t>
  </si>
  <si>
    <t>SELADOR ACR BCO 16LTS</t>
  </si>
  <si>
    <t>416lts</t>
  </si>
  <si>
    <t>TEXTURA ACR ELEFANTE PRIME 20K</t>
  </si>
  <si>
    <t>460 kg</t>
  </si>
  <si>
    <t>DESINFETANTE</t>
  </si>
  <si>
    <t>50 LT</t>
  </si>
  <si>
    <t>TINTA BRANCO NEVE FOSCA LOTE:01</t>
  </si>
  <si>
    <t>87 BALDES DE 18LTS</t>
  </si>
  <si>
    <t>SELADOR ACR ELEFANTE 16LTS</t>
  </si>
  <si>
    <t>64 lts</t>
  </si>
  <si>
    <t>SELADOR ACR BRANCO 16LTS</t>
  </si>
  <si>
    <t>272 lts</t>
  </si>
  <si>
    <t>TINTA ACR FOS BCO NEVE ECOPRIME 16 L</t>
  </si>
  <si>
    <t>240 lts</t>
  </si>
  <si>
    <t>TINTA BCO NEVE 16LTS</t>
  </si>
  <si>
    <t>BIANCO LOT 2 COD 22627</t>
  </si>
  <si>
    <t>9 TAMBO 200LT</t>
  </si>
  <si>
    <t>TEXTURA BRANCO GELO</t>
  </si>
  <si>
    <t>4060KG</t>
  </si>
  <si>
    <t>TINTA LATEX BRANCO NEVE</t>
  </si>
  <si>
    <t>1980 LTS</t>
  </si>
  <si>
    <t>VASELINA</t>
  </si>
  <si>
    <t>18 UND</t>
  </si>
  <si>
    <t>THINNER</t>
  </si>
  <si>
    <t>115 L</t>
  </si>
  <si>
    <t>Desmoldante de alumínio</t>
  </si>
  <si>
    <t>1200 kg</t>
  </si>
  <si>
    <t>REJUNTE CINZA 1 kg</t>
  </si>
  <si>
    <t>640</t>
  </si>
  <si>
    <t>DESMOLDANTE 200LTS</t>
  </si>
  <si>
    <t>800 lts</t>
  </si>
  <si>
    <t>TEXTURA ACR ELEFANTE PRIM 20K</t>
  </si>
  <si>
    <t>380 kg</t>
  </si>
  <si>
    <t>ESMALTE VERDE FOLHA</t>
  </si>
  <si>
    <t>12,8 LTS</t>
  </si>
  <si>
    <t>TEXTURA ALARANJADA</t>
  </si>
  <si>
    <t>720 KG</t>
  </si>
  <si>
    <t>TINTA ACR BRANCO NEVE 2056</t>
  </si>
  <si>
    <t>2.080 LT</t>
  </si>
  <si>
    <t>DESMOLDANTE DE FORM COD 22601</t>
  </si>
  <si>
    <t>8 UNID TAMBO 200LT</t>
  </si>
  <si>
    <t>DETERGENTE NEUTRO L</t>
  </si>
  <si>
    <t>25L</t>
  </si>
  <si>
    <t>SELADOR ACR. MAXVINIL 18LT</t>
  </si>
  <si>
    <t>1008 lts</t>
  </si>
  <si>
    <t>SELADOR ACR VALLECOR LEINERTEX 14 LT</t>
  </si>
  <si>
    <t>126 lts</t>
  </si>
  <si>
    <t>IMPER ALICERCE DRYKOPRIMER 18LTS</t>
  </si>
  <si>
    <t>EMULSÃO</t>
  </si>
  <si>
    <t>TEXTURA DOCE DE CAJÚ 2360</t>
  </si>
  <si>
    <t>1.200KG</t>
  </si>
  <si>
    <t>TEXTURA TEMPESTADE 2359</t>
  </si>
  <si>
    <t>2.400KG</t>
  </si>
  <si>
    <t>SELADOR BR GELO LOTE 2263</t>
  </si>
  <si>
    <t>720 LT</t>
  </si>
  <si>
    <t>TINTA SPRAY LOTE:1 COD:4851</t>
  </si>
  <si>
    <t>16,8 L</t>
  </si>
  <si>
    <t>TINTA BRANCO NEVE LOTE: 01</t>
  </si>
  <si>
    <t>63 Baldes de 18 lts</t>
  </si>
  <si>
    <t>TINTA FOSCO CINZA LT01</t>
  </si>
  <si>
    <t>306 LTS</t>
  </si>
  <si>
    <t>TINTA FOSCO ELEFANTE</t>
  </si>
  <si>
    <t>VERNIZ IMBUIA EUCATEX</t>
  </si>
  <si>
    <t>7,2 LTS</t>
  </si>
  <si>
    <t>TEXTURA NINHO SUVINIL</t>
  </si>
  <si>
    <t>80 KG</t>
  </si>
  <si>
    <t>ARGAMASSA EXPANSIVA</t>
  </si>
  <si>
    <t>1500kg</t>
  </si>
  <si>
    <t>TINTAS SULVINIL FOS BCO. NEVE 18 LTS</t>
  </si>
  <si>
    <t>36 lts</t>
  </si>
  <si>
    <t>ESMALTE BR AMARELO OURO 3,6LTS</t>
  </si>
  <si>
    <t>25,20 lts</t>
  </si>
  <si>
    <t>ESMALTE PLATINA</t>
  </si>
  <si>
    <t>67,2 LTS</t>
  </si>
  <si>
    <t>SELADOR ALARANJADO MAXVINIL</t>
  </si>
  <si>
    <t>630 LTS</t>
  </si>
  <si>
    <t>FUNDO PREPARADOR PARA GESSO</t>
  </si>
  <si>
    <t>1890 LTS</t>
  </si>
  <si>
    <t>TINTA ACRILICA BRANCO NEVE LOTE 1</t>
  </si>
  <si>
    <t>111 UND</t>
  </si>
  <si>
    <t>SELADOR ACR ELEFANTE 18LT</t>
  </si>
  <si>
    <t>846 lts</t>
  </si>
  <si>
    <t>SELADOR NINHO</t>
  </si>
  <si>
    <t>108 LTS</t>
  </si>
  <si>
    <t>ESMALTE ELEFANTE 3,2LTS</t>
  </si>
  <si>
    <t>6,4 lts</t>
  </si>
  <si>
    <t>TINTA FOSCO CINZA LT02</t>
  </si>
  <si>
    <t>342 LTS</t>
  </si>
  <si>
    <t>MASSA PVA LOTE 1</t>
  </si>
  <si>
    <t>30</t>
  </si>
  <si>
    <t>SELADOR BRANCO NEVE LOTE 1</t>
  </si>
  <si>
    <t>70</t>
  </si>
  <si>
    <t>TEXTURA BRANCO NEVE LOTE 1</t>
  </si>
  <si>
    <t>100</t>
  </si>
  <si>
    <t>selador acr branco neve 18 lt max</t>
  </si>
  <si>
    <t>1440lt</t>
  </si>
  <si>
    <t>SELADOR NOITE IMPONENTE</t>
  </si>
  <si>
    <t>3726 LTS</t>
  </si>
  <si>
    <t>ESMALTE BASE ÁGUA 1121</t>
  </si>
  <si>
    <t>57,6 L</t>
  </si>
  <si>
    <t>tinta branco neve</t>
  </si>
  <si>
    <t>1962lt</t>
  </si>
  <si>
    <t>tinta maxvinil 18tl branco neve</t>
  </si>
  <si>
    <t>100Lt</t>
  </si>
  <si>
    <t>SELADOR ACRILICO VALECOR COD 874</t>
  </si>
  <si>
    <t>134 UNID BARRICA 14KG</t>
  </si>
  <si>
    <t>TINTA ACRILI COR BRANC NEVE COD32255</t>
  </si>
  <si>
    <t>235 UNID LATÃO 18LT</t>
  </si>
  <si>
    <t>SELADOR CINZA 3950</t>
  </si>
  <si>
    <t>672L</t>
  </si>
  <si>
    <t>ESMALTE SINTETICO PRETO 4074</t>
  </si>
  <si>
    <t>72 L</t>
  </si>
  <si>
    <t>TINTA CUBRA MAIS 4365</t>
  </si>
  <si>
    <t>3.150LT</t>
  </si>
  <si>
    <t>CALL HIDRATADO CH-III</t>
  </si>
  <si>
    <t>800KG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</si>
</sst>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24" x14ac:knownFonts="1">
    <font>
      <sz val="11"/>
      <color theme="1"/>
      <name val="Calibri"/>
      <family val="2"/>
      <scheme val="minor"/>
    </font>
    <font>
      <b/>
      <sz val="14"/>
      <color rgb="FFFFFFFF"/>
      <name val="Segoe UI"/>
    </font>
    <font>
      <sz val="9.5"/>
      <color rgb="FF0C2340"/>
      <name val="Segoe UI"/>
    </font>
    <font>
      <b/>
      <sz val="10"/>
      <color rgb="FFFFFFFF"/>
      <name val="Segoe UI"/>
    </font>
    <font>
      <sz val="9"/>
      <color rgb="FF1F2B3A"/>
      <name val="Segoe UI"/>
    </font>
    <font>
      <b/>
      <sz val="9"/>
      <color rgb="FF1F2B3A"/>
      <name val="Segoe UI"/>
    </font>
    <font>
      <b/>
      <sz val="12"/>
      <color rgb="FF0C2340"/>
      <name val="Segoe UI"/>
    </font>
    <font>
      <b/>
      <sz val="10"/>
      <color rgb="FF16385F"/>
      <name val="Segoe UI"/>
    </font>
    <font>
      <b/>
      <sz val="10"/>
      <color rgb="FF1F2B3A"/>
      <name val="Segoe UI"/>
    </font>
    <font>
      <sz val="10"/>
      <color rgb="FF1F2B3A"/>
      <name val="Segoe UI"/>
    </font>
    <font>
      <b/>
      <sz val="10"/>
      <color rgb="FF1F5A32"/>
      <name val="Segoe UI"/>
    </font>
    <font>
      <b/>
      <sz val="10"/>
      <color rgb="FF7A5A00"/>
      <name val="Segoe UI"/>
    </font>
    <font>
      <b/>
      <sz val="10"/>
      <color rgb="FF8A3D00"/>
      <name val="Segoe UI"/>
    </font>
    <font>
      <b/>
      <sz val="10"/>
      <color rgb="FF9C1A22"/>
      <name val="Segoe UI"/>
    </font>
    <font>
      <b/>
      <sz val="10"/>
      <color rgb="FF1A1A1A"/>
      <name val="Segoe UI"/>
    </font>
    <font>
      <b/>
      <sz val="26"/>
      <color rgb="FF0C2340"/>
      <name val="Segoe UI"/>
    </font>
    <font>
      <b/>
      <sz val="9"/>
      <color rgb="FF6B7791"/>
      <name val="Segoe UI"/>
    </font>
    <font>
      <b/>
      <sz val="26"/>
      <color rgb="FFCB333B"/>
      <name val="Segoe UI"/>
    </font>
    <font>
      <b/>
      <sz val="26"/>
      <color rgb="FF9A7400"/>
      <name val="Segoe UI"/>
    </font>
    <font>
      <b/>
      <sz val="26"/>
      <color rgb="FF17335A"/>
      <name val="Segoe UI"/>
    </font>
    <font>
      <b/>
      <sz val="26"/>
      <color rgb="FF1F5A32"/>
      <name val="Segoe UI"/>
    </font>
    <font>
      <b/>
      <sz val="9"/>
      <color rgb="FFFFFFFF"/>
      <name val="Segoe UI"/>
    </font>
    <font>
      <b/>
      <sz val="9"/>
      <color rgb="FF3A2F00"/>
      <name val="Segoe UI"/>
    </font>
    <font>
      <i/>
      <sz val="9"/>
      <color rgb="FF6B7791"/>
      <name val="Segoe UI"/>
    </font>
  </fonts>
  <fills count="22">
    <fill>
      <patternFill patternType="none"/>
    </fill>
    <fill>
      <patternFill patternType="gray125"/>
    </fill>
    <fill>
      <patternFill patternType="solid">
        <fgColor rgb="FF0C2340"/>
      </patternFill>
    </fill>
    <fill>
      <patternFill patternType="solid">
        <fgColor rgb="FFEAEEF3"/>
      </patternFill>
    </fill>
    <fill>
      <patternFill patternType="solid">
        <fgColor rgb="FFCB333B"/>
      </patternFill>
    </fill>
    <fill>
      <patternFill patternType="solid">
        <fgColor rgb="FFF5F7FA"/>
      </patternFill>
    </fill>
    <fill>
      <patternFill patternType="solid">
        <fgColor rgb="FFFFFFFF"/>
      </patternFill>
    </fill>
    <fill>
      <patternFill patternType="solid">
        <fgColor rgb="FFDDE7F1"/>
      </patternFill>
    </fill>
    <fill>
      <patternFill patternType="solid">
        <fgColor rgb="FFDDE9DE"/>
      </patternFill>
    </fill>
    <fill>
      <patternFill patternType="solid">
        <fgColor rgb="FFFBEFC9"/>
      </patternFill>
    </fill>
    <fill>
      <patternFill patternType="solid">
        <fgColor rgb="FFFBE0CE"/>
      </patternFill>
    </fill>
    <fill>
      <patternFill patternType="solid">
        <fgColor rgb="FFF6D2D4"/>
      </patternFill>
    </fill>
    <fill>
      <patternFill patternType="solid">
        <fgColor rgb="FFDBDDE1"/>
      </patternFill>
    </fill>
    <fill>
      <patternFill patternType="solid">
        <fgColor rgb="FFE2E6EC"/>
      </patternFill>
    </fill>
    <fill>
      <patternFill patternType="solid">
        <fgColor rgb="FFF4F6F9"/>
      </patternFill>
    </fill>
    <fill>
      <patternFill patternType="solid">
        <fgColor rgb="FFE0A800"/>
      </patternFill>
    </fill>
    <fill>
      <patternFill patternType="solid">
        <fgColor rgb="FF17335A"/>
      </patternFill>
    </fill>
    <fill>
      <patternFill patternType="solid">
        <fgColor rgb="FF2E7D46"/>
      </patternFill>
    </fill>
    <fill>
      <patternFill patternType="solid">
        <fgColor rgb="FF1B4F8A"/>
      </patternFill>
    </fill>
    <fill>
      <patternFill patternType="solid">
        <fgColor rgb="FFE8722A"/>
      </patternFill>
    </fill>
    <fill>
      <patternFill patternType="solid">
        <fgColor rgb="FF2B2B2B"/>
      </patternFill>
    </fill>
    <fill>
      <patternFill patternType="solid">
        <fgColor rgb="FF404040"/>
      </patternFill>
    </fill>
  </fills>
  <borders count="6">
    <border>
      <left/>
      <right/>
      <top/>
      <bottom/>
      <diagonal/>
    </border>
    <border>
      <left style="thin">
        <color rgb="FFD9DEE7"/>
      </left>
      <right style="thin">
        <color rgb="FFD9DEE7"/>
      </right>
      <top style="thin">
        <color rgb="FFD9DEE7"/>
      </top>
      <bottom style="thin">
        <color rgb="FFD9DEE7"/>
      </bottom>
      <diagonal/>
    </border>
    <border>
      <left style="thin">
        <color rgb="FFD9DEE7"/>
      </left>
      <right/>
      <top/>
      <bottom/>
      <diagonal/>
    </border>
    <border>
      <left/>
      <right style="thin">
        <color rgb="FFD9DEE7"/>
      </right>
      <top/>
      <bottom/>
      <diagonal/>
    </border>
    <border>
      <left style="thin">
        <color rgb="FFD9DEE7"/>
      </left>
      <right/>
      <top/>
      <bottom style="thin">
        <color rgb="FFD9DEE7"/>
      </bottom>
      <diagonal/>
    </border>
    <border>
      <left/>
      <right style="thin">
        <color rgb="FFD9DEE7"/>
      </right>
      <top/>
      <bottom style="thin">
        <color rgb="FFD9DEE7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0" fillId="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left" vertical="center"/>
    </xf>
    <xf numFmtId="0" fontId="12" fillId="10" borderId="1" xfId="0" applyFont="1" applyFill="1" applyBorder="1" applyAlignment="1">
      <alignment horizontal="left" vertical="center"/>
    </xf>
    <xf numFmtId="0" fontId="13" fillId="11" borderId="1" xfId="0" applyFont="1" applyFill="1" applyBorder="1" applyAlignment="1">
      <alignment horizontal="left" vertical="center"/>
    </xf>
    <xf numFmtId="0" fontId="14" fillId="12" borderId="1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center" vertical="center"/>
    </xf>
    <xf numFmtId="165" fontId="8" fillId="13" borderId="1" xfId="0" applyNumberFormat="1" applyFont="1" applyFill="1" applyBorder="1" applyAlignment="1">
      <alignment horizontal="center" vertical="center"/>
    </xf>
    <xf numFmtId="0" fontId="21" fillId="18" borderId="1" xfId="0" applyFont="1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horizontal="center" vertical="center" wrapText="1"/>
    </xf>
    <xf numFmtId="0" fontId="22" fillId="15" borderId="1" xfId="0" applyFont="1" applyFill="1" applyBorder="1" applyAlignment="1">
      <alignment horizontal="center" vertical="center" wrapText="1"/>
    </xf>
    <xf numFmtId="0" fontId="21" fillId="19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20" borderId="1" xfId="0" applyFont="1" applyFill="1" applyBorder="1" applyAlignment="1">
      <alignment horizontal="center" vertical="center" wrapText="1"/>
    </xf>
    <xf numFmtId="0" fontId="21" fillId="21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3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6" fillId="14" borderId="4" xfId="0" applyFont="1" applyFill="1" applyBorder="1" applyAlignment="1">
      <alignment horizontal="center" vertical="center" wrapText="1"/>
    </xf>
    <xf numFmtId="0" fontId="0" fillId="14" borderId="5" xfId="0" applyFill="1" applyBorder="1"/>
    <xf numFmtId="0" fontId="2" fillId="3" borderId="0" xfId="0" applyFont="1" applyFill="1" applyAlignment="1">
      <alignment horizontal="left" vertical="center" indent="1"/>
    </xf>
    <xf numFmtId="0" fontId="0" fillId="0" borderId="0" xfId="0"/>
    <xf numFmtId="3" fontId="17" fillId="14" borderId="2" xfId="0" applyNumberFormat="1" applyFont="1" applyFill="1" applyBorder="1" applyAlignment="1">
      <alignment horizontal="center" vertical="center"/>
    </xf>
    <xf numFmtId="0" fontId="0" fillId="14" borderId="3" xfId="0" applyFill="1" applyBorder="1"/>
    <xf numFmtId="0" fontId="0" fillId="14" borderId="2" xfId="0" applyFill="1" applyBorder="1"/>
    <xf numFmtId="3" fontId="15" fillId="14" borderId="2" xfId="0" applyNumberFormat="1" applyFont="1" applyFill="1" applyBorder="1" applyAlignment="1">
      <alignment horizontal="center" vertical="center"/>
    </xf>
    <xf numFmtId="3" fontId="19" fillId="14" borderId="2" xfId="0" applyNumberFormat="1" applyFont="1" applyFill="1" applyBorder="1" applyAlignment="1">
      <alignment horizontal="center" vertical="center"/>
    </xf>
    <xf numFmtId="3" fontId="18" fillId="14" borderId="2" xfId="0" applyNumberFormat="1" applyFont="1" applyFill="1" applyBorder="1" applyAlignment="1">
      <alignment horizontal="center" vertical="center"/>
    </xf>
    <xf numFmtId="3" fontId="20" fillId="14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indent="1"/>
    </xf>
  </cellXfs>
  <cellStyles count="1">
    <cellStyle name="Normal" xfId="0" builtinId="0"/>
  </cellStyles>
  <dxfs count="6">
    <dxf>
      <font>
        <b/>
        <sz val="9"/>
        <color rgb="FF1A1A1A"/>
        <name val="Segoe UI"/>
      </font>
      <fill>
        <patternFill patternType="solid">
          <fgColor rgb="FFDBDDE1"/>
        </patternFill>
      </fill>
    </dxf>
    <dxf>
      <font>
        <b/>
        <sz val="9"/>
        <color rgb="FF9C1A22"/>
        <name val="Segoe UI"/>
      </font>
      <fill>
        <patternFill patternType="solid">
          <fgColor rgb="FFF6D2D4"/>
        </patternFill>
      </fill>
    </dxf>
    <dxf>
      <font>
        <b/>
        <sz val="9"/>
        <color rgb="FF8A3D00"/>
        <name val="Segoe UI"/>
      </font>
      <fill>
        <patternFill patternType="solid">
          <fgColor rgb="FFFBE0CE"/>
        </patternFill>
      </fill>
    </dxf>
    <dxf>
      <font>
        <b/>
        <sz val="9"/>
        <color rgb="FF7A5A00"/>
        <name val="Segoe UI"/>
      </font>
      <fill>
        <patternFill patternType="solid">
          <fgColor rgb="FFFBEFC9"/>
        </patternFill>
      </fill>
    </dxf>
    <dxf>
      <font>
        <b/>
        <sz val="9"/>
        <color rgb="FF1F5A32"/>
        <name val="Segoe UI"/>
      </font>
      <fill>
        <patternFill patternType="solid">
          <fgColor rgb="FFDDE9DE"/>
        </patternFill>
      </fill>
    </dxf>
    <dxf>
      <font>
        <b/>
        <sz val="9"/>
        <color rgb="FF16385F"/>
        <name val="Segoe UI"/>
      </font>
      <fill>
        <patternFill patternType="solid">
          <fgColor rgb="FFDDE7F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Distribuição por faixa de validade</a:t>
            </a:r>
          </a:p>
        </c:rich>
      </c:tx>
      <c:layout>
        <c:manualLayout>
          <c:xMode val="edge"/>
          <c:yMode val="edge"/>
          <c:x val="1.6428192898781144E-2"/>
          <c:y val="2.9093931837073983E-2"/>
        </c:manualLayout>
      </c:layout>
      <c:overlay val="1"/>
    </c:title>
    <c:autoTitleDeleted val="0"/>
    <c:plotArea>
      <c:layout/>
      <c:doughnutChart>
        <c:varyColors val="1"/>
        <c:ser>
          <c:idx val="0"/>
          <c:order val="0"/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1B4F8A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63-4E40-9717-1C0001E28C96}"/>
              </c:ext>
            </c:extLst>
          </c:dPt>
          <c:dPt>
            <c:idx val="1"/>
            <c:bubble3D val="0"/>
            <c:spPr>
              <a:solidFill>
                <a:srgbClr val="2E7D46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63-4E40-9717-1C0001E28C96}"/>
              </c:ext>
            </c:extLst>
          </c:dPt>
          <c:dPt>
            <c:idx val="2"/>
            <c:bubble3D val="0"/>
            <c:spPr>
              <a:solidFill>
                <a:srgbClr val="E0A80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63-4E40-9717-1C0001E28C96}"/>
              </c:ext>
            </c:extLst>
          </c:dPt>
          <c:dPt>
            <c:idx val="3"/>
            <c:bubble3D val="0"/>
            <c:spPr>
              <a:solidFill>
                <a:srgbClr val="E8722A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E63-4E40-9717-1C0001E28C96}"/>
              </c:ext>
            </c:extLst>
          </c:dPt>
          <c:dPt>
            <c:idx val="4"/>
            <c:bubble3D val="0"/>
            <c:spPr>
              <a:solidFill>
                <a:srgbClr val="CB333B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E63-4E40-9717-1C0001E28C96}"/>
              </c:ext>
            </c:extLst>
          </c:dPt>
          <c:dPt>
            <c:idx val="5"/>
            <c:bubble3D val="0"/>
            <c:spPr>
              <a:solidFill>
                <a:srgbClr val="2B2B2B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E63-4E40-9717-1C0001E28C96}"/>
              </c:ext>
            </c:extLst>
          </c:dPt>
          <c:cat>
            <c:strRef>
              <c:f>'Visão Gerencial'!$A$10:$A$15</c:f>
              <c:strCache>
                <c:ptCount val="6"/>
                <c:pt idx="0">
                  <c:v>🔵  180+ dias</c:v>
                </c:pt>
                <c:pt idx="1">
                  <c:v>🟢  90 a 180 dias</c:v>
                </c:pt>
                <c:pt idx="2">
                  <c:v>🟡  45 a 90 dias</c:v>
                </c:pt>
                <c:pt idx="3">
                  <c:v>🟠  30 a 45 dias</c:v>
                </c:pt>
                <c:pt idx="4">
                  <c:v>🔴  10 a 30 dias</c:v>
                </c:pt>
                <c:pt idx="5">
                  <c:v>⚫  ≤ 10 dias</c:v>
                </c:pt>
              </c:strCache>
            </c:strRef>
          </c:cat>
          <c:val>
            <c:numRef>
              <c:f>'Visão Gerencial'!$B$10:$B$15</c:f>
              <c:numCache>
                <c:formatCode>General</c:formatCode>
                <c:ptCount val="6"/>
                <c:pt idx="0">
                  <c:v>175</c:v>
                </c:pt>
                <c:pt idx="1">
                  <c:v>29</c:v>
                </c:pt>
                <c:pt idx="2">
                  <c:v>35</c:v>
                </c:pt>
                <c:pt idx="3">
                  <c:v>11</c:v>
                </c:pt>
                <c:pt idx="4">
                  <c:v>6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E63-4E40-9717-1C0001E28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8"/>
      </c:doughnut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Itens por Regional (por faixa de validade)</a:t>
            </a:r>
          </a:p>
        </c:rich>
      </c:tx>
      <c:overlay val="1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'Visão Gerencial'!$B$19</c:f>
              <c:strCache>
                <c:ptCount val="1"/>
                <c:pt idx="0">
                  <c:v>180+ dias</c:v>
                </c:pt>
              </c:strCache>
            </c:strRef>
          </c:tx>
          <c:spPr>
            <a:solidFill>
              <a:srgbClr val="1B4F8A"/>
            </a:solidFill>
            <a:ln>
              <a:solidFill>
                <a:srgbClr val="1B4F8A"/>
              </a:solidFill>
              <a:prstDash val="solid"/>
            </a:ln>
          </c:spPr>
          <c:invertIfNegative val="1"/>
          <c:cat>
            <c:strRef>
              <c:f>'Visão Gerencial'!$A$20:$A$25</c:f>
              <c:strCache>
                <c:ptCount val="6"/>
                <c:pt idx="0">
                  <c:v>ANÁPOLIS</c:v>
                </c:pt>
                <c:pt idx="1">
                  <c:v>GO</c:v>
                </c:pt>
                <c:pt idx="2">
                  <c:v>MG/Thatyelle</c:v>
                </c:pt>
                <c:pt idx="3">
                  <c:v>MG/Vanusa</c:v>
                </c:pt>
                <c:pt idx="4">
                  <c:v>RIO VERDE</c:v>
                </c:pt>
                <c:pt idx="5">
                  <c:v>RJ</c:v>
                </c:pt>
              </c:strCache>
            </c:strRef>
          </c:cat>
          <c:val>
            <c:numRef>
              <c:f>'Visão Gerencial'!$B$20:$B$25</c:f>
              <c:numCache>
                <c:formatCode>General</c:formatCode>
                <c:ptCount val="6"/>
                <c:pt idx="0">
                  <c:v>102</c:v>
                </c:pt>
                <c:pt idx="1">
                  <c:v>5</c:v>
                </c:pt>
                <c:pt idx="2">
                  <c:v>9</c:v>
                </c:pt>
                <c:pt idx="3">
                  <c:v>21</c:v>
                </c:pt>
                <c:pt idx="4">
                  <c:v>9</c:v>
                </c:pt>
                <c:pt idx="5">
                  <c:v>29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1B4F8A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ECD-45A8-A51D-D0028B346D65}"/>
            </c:ext>
          </c:extLst>
        </c:ser>
        <c:ser>
          <c:idx val="1"/>
          <c:order val="1"/>
          <c:tx>
            <c:strRef>
              <c:f>'Visão Gerencial'!$C$19</c:f>
              <c:strCache>
                <c:ptCount val="1"/>
                <c:pt idx="0">
                  <c:v>90 a 180 dias</c:v>
                </c:pt>
              </c:strCache>
            </c:strRef>
          </c:tx>
          <c:spPr>
            <a:solidFill>
              <a:srgbClr val="2E7D46"/>
            </a:solidFill>
            <a:ln>
              <a:solidFill>
                <a:srgbClr val="2E7D46"/>
              </a:solidFill>
              <a:prstDash val="solid"/>
            </a:ln>
          </c:spPr>
          <c:invertIfNegative val="1"/>
          <c:cat>
            <c:strRef>
              <c:f>'Visão Gerencial'!$A$20:$A$25</c:f>
              <c:strCache>
                <c:ptCount val="6"/>
                <c:pt idx="0">
                  <c:v>ANÁPOLIS</c:v>
                </c:pt>
                <c:pt idx="1">
                  <c:v>GO</c:v>
                </c:pt>
                <c:pt idx="2">
                  <c:v>MG/Thatyelle</c:v>
                </c:pt>
                <c:pt idx="3">
                  <c:v>MG/Vanusa</c:v>
                </c:pt>
                <c:pt idx="4">
                  <c:v>RIO VERDE</c:v>
                </c:pt>
                <c:pt idx="5">
                  <c:v>RJ</c:v>
                </c:pt>
              </c:strCache>
            </c:strRef>
          </c:cat>
          <c:val>
            <c:numRef>
              <c:f>'Visão Gerencial'!$C$20:$C$25</c:f>
              <c:numCache>
                <c:formatCode>General</c:formatCode>
                <c:ptCount val="6"/>
                <c:pt idx="0">
                  <c:v>12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2E7D46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8ECD-45A8-A51D-D0028B346D65}"/>
            </c:ext>
          </c:extLst>
        </c:ser>
        <c:ser>
          <c:idx val="2"/>
          <c:order val="2"/>
          <c:tx>
            <c:strRef>
              <c:f>'Visão Gerencial'!$D$19</c:f>
              <c:strCache>
                <c:ptCount val="1"/>
                <c:pt idx="0">
                  <c:v>45 a 90 dias</c:v>
                </c:pt>
              </c:strCache>
            </c:strRef>
          </c:tx>
          <c:spPr>
            <a:solidFill>
              <a:srgbClr val="E0A800"/>
            </a:solidFill>
            <a:ln>
              <a:solidFill>
                <a:srgbClr val="E0A800"/>
              </a:solidFill>
              <a:prstDash val="solid"/>
            </a:ln>
          </c:spPr>
          <c:invertIfNegative val="1"/>
          <c:cat>
            <c:strRef>
              <c:f>'Visão Gerencial'!$A$20:$A$25</c:f>
              <c:strCache>
                <c:ptCount val="6"/>
                <c:pt idx="0">
                  <c:v>ANÁPOLIS</c:v>
                </c:pt>
                <c:pt idx="1">
                  <c:v>GO</c:v>
                </c:pt>
                <c:pt idx="2">
                  <c:v>MG/Thatyelle</c:v>
                </c:pt>
                <c:pt idx="3">
                  <c:v>MG/Vanusa</c:v>
                </c:pt>
                <c:pt idx="4">
                  <c:v>RIO VERDE</c:v>
                </c:pt>
                <c:pt idx="5">
                  <c:v>RJ</c:v>
                </c:pt>
              </c:strCache>
            </c:strRef>
          </c:cat>
          <c:val>
            <c:numRef>
              <c:f>'Visão Gerencial'!$D$20:$D$25</c:f>
              <c:numCache>
                <c:formatCode>General</c:formatCode>
                <c:ptCount val="6"/>
                <c:pt idx="0">
                  <c:v>17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E0A8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8ECD-45A8-A51D-D0028B346D65}"/>
            </c:ext>
          </c:extLst>
        </c:ser>
        <c:ser>
          <c:idx val="3"/>
          <c:order val="3"/>
          <c:tx>
            <c:strRef>
              <c:f>'Visão Gerencial'!$E$19</c:f>
              <c:strCache>
                <c:ptCount val="1"/>
                <c:pt idx="0">
                  <c:v>30 a 45 dias</c:v>
                </c:pt>
              </c:strCache>
            </c:strRef>
          </c:tx>
          <c:spPr>
            <a:solidFill>
              <a:srgbClr val="E8722A"/>
            </a:solidFill>
            <a:ln>
              <a:solidFill>
                <a:srgbClr val="E8722A"/>
              </a:solidFill>
              <a:prstDash val="solid"/>
            </a:ln>
          </c:spPr>
          <c:invertIfNegative val="1"/>
          <c:cat>
            <c:strRef>
              <c:f>'Visão Gerencial'!$A$20:$A$25</c:f>
              <c:strCache>
                <c:ptCount val="6"/>
                <c:pt idx="0">
                  <c:v>ANÁPOLIS</c:v>
                </c:pt>
                <c:pt idx="1">
                  <c:v>GO</c:v>
                </c:pt>
                <c:pt idx="2">
                  <c:v>MG/Thatyelle</c:v>
                </c:pt>
                <c:pt idx="3">
                  <c:v>MG/Vanusa</c:v>
                </c:pt>
                <c:pt idx="4">
                  <c:v>RIO VERDE</c:v>
                </c:pt>
                <c:pt idx="5">
                  <c:v>RJ</c:v>
                </c:pt>
              </c:strCache>
            </c:strRef>
          </c:cat>
          <c:val>
            <c:numRef>
              <c:f>'Visão Gerencial'!$E$20:$E$25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E8722A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8ECD-45A8-A51D-D0028B346D65}"/>
            </c:ext>
          </c:extLst>
        </c:ser>
        <c:ser>
          <c:idx val="4"/>
          <c:order val="4"/>
          <c:tx>
            <c:strRef>
              <c:f>'Visão Gerencial'!$F$19</c:f>
              <c:strCache>
                <c:ptCount val="1"/>
                <c:pt idx="0">
                  <c:v>10 a 30 dias</c:v>
                </c:pt>
              </c:strCache>
            </c:strRef>
          </c:tx>
          <c:spPr>
            <a:solidFill>
              <a:srgbClr val="CB333B"/>
            </a:solidFill>
            <a:ln>
              <a:solidFill>
                <a:srgbClr val="CB333B"/>
              </a:solidFill>
              <a:prstDash val="solid"/>
            </a:ln>
          </c:spPr>
          <c:invertIfNegative val="1"/>
          <c:cat>
            <c:strRef>
              <c:f>'Visão Gerencial'!$A$20:$A$25</c:f>
              <c:strCache>
                <c:ptCount val="6"/>
                <c:pt idx="0">
                  <c:v>ANÁPOLIS</c:v>
                </c:pt>
                <c:pt idx="1">
                  <c:v>GO</c:v>
                </c:pt>
                <c:pt idx="2">
                  <c:v>MG/Thatyelle</c:v>
                </c:pt>
                <c:pt idx="3">
                  <c:v>MG/Vanusa</c:v>
                </c:pt>
                <c:pt idx="4">
                  <c:v>RIO VERDE</c:v>
                </c:pt>
                <c:pt idx="5">
                  <c:v>RJ</c:v>
                </c:pt>
              </c:strCache>
            </c:strRef>
          </c:cat>
          <c:val>
            <c:numRef>
              <c:f>'Visão Gerencial'!$F$20:$F$25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CB333B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8ECD-45A8-A51D-D0028B346D65}"/>
            </c:ext>
          </c:extLst>
        </c:ser>
        <c:ser>
          <c:idx val="5"/>
          <c:order val="5"/>
          <c:tx>
            <c:strRef>
              <c:f>'Visão Gerencial'!$G$19</c:f>
              <c:strCache>
                <c:ptCount val="1"/>
                <c:pt idx="0">
                  <c:v>≤ 10 dias</c:v>
                </c:pt>
              </c:strCache>
            </c:strRef>
          </c:tx>
          <c:spPr>
            <a:solidFill>
              <a:srgbClr val="2B2B2B"/>
            </a:solidFill>
            <a:ln>
              <a:solidFill>
                <a:srgbClr val="2B2B2B"/>
              </a:solidFill>
              <a:prstDash val="solid"/>
            </a:ln>
          </c:spPr>
          <c:invertIfNegative val="1"/>
          <c:cat>
            <c:strRef>
              <c:f>'Visão Gerencial'!$A$20:$A$25</c:f>
              <c:strCache>
                <c:ptCount val="6"/>
                <c:pt idx="0">
                  <c:v>ANÁPOLIS</c:v>
                </c:pt>
                <c:pt idx="1">
                  <c:v>GO</c:v>
                </c:pt>
                <c:pt idx="2">
                  <c:v>MG/Thatyelle</c:v>
                </c:pt>
                <c:pt idx="3">
                  <c:v>MG/Vanusa</c:v>
                </c:pt>
                <c:pt idx="4">
                  <c:v>RIO VERDE</c:v>
                </c:pt>
                <c:pt idx="5">
                  <c:v>RJ</c:v>
                </c:pt>
              </c:strCache>
            </c:strRef>
          </c:cat>
          <c:val>
            <c:numRef>
              <c:f>'Visão Gerencial'!$G$20:$G$25</c:f>
              <c:numCache>
                <c:formatCode>General</c:formatCode>
                <c:ptCount val="6"/>
                <c:pt idx="0">
                  <c:v>4</c:v>
                </c:pt>
                <c:pt idx="1">
                  <c:v>8</c:v>
                </c:pt>
                <c:pt idx="2">
                  <c:v>14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2B2B2B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8ECD-45A8-A51D-D0028B346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  <c:min val="0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b"/>
      <c:overlay val="1"/>
    </c:legend>
    <c:plotVisOnly val="1"/>
    <c:dispBlanksAs val="gap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Itens por Obra (por faixa de validade)</a:t>
            </a:r>
          </a:p>
        </c:rich>
      </c:tx>
      <c:overlay val="1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'Visão Gerencial'!$B$28</c:f>
              <c:strCache>
                <c:ptCount val="1"/>
                <c:pt idx="0">
                  <c:v>180+ dias</c:v>
                </c:pt>
              </c:strCache>
            </c:strRef>
          </c:tx>
          <c:spPr>
            <a:solidFill>
              <a:srgbClr val="1B4F8A"/>
            </a:solidFill>
            <a:ln>
              <a:solidFill>
                <a:srgbClr val="1B4F8A"/>
              </a:solidFill>
              <a:prstDash val="solid"/>
            </a:ln>
          </c:spPr>
          <c:invertIfNegative val="1"/>
          <c:cat>
            <c:strRef>
              <c:f>'Visão Gerencial'!$A$29:$A$40</c:f>
              <c:strCache>
                <c:ptCount val="12"/>
                <c:pt idx="0">
                  <c:v>ALMOXARIFADO -  BOSSA HOME</c:v>
                </c:pt>
                <c:pt idx="1">
                  <c:v>ALMOXARIFADO - CAMPOS CONSOLIDADOS I E II</c:v>
                </c:pt>
                <c:pt idx="2">
                  <c:v>ALMOXARIFADO - CASAS BOUGAINVILLE</c:v>
                </c:pt>
                <c:pt idx="3">
                  <c:v>ALMOXARIFADO - ECOVILLA</c:v>
                </c:pt>
                <c:pt idx="4">
                  <c:v>ALMOXARIFADO - OITIS</c:v>
                </c:pt>
                <c:pt idx="5">
                  <c:v>ALMOXARIFADO - PRIME CLUBE ANAPOLIS</c:v>
                </c:pt>
                <c:pt idx="6">
                  <c:v>ALMOXARIFADO - PRIME CLUBE ITABORAI</c:v>
                </c:pt>
                <c:pt idx="7">
                  <c:v>ALMOXARIFADO - PRIME CLUBE UBERLANDIA</c:v>
                </c:pt>
                <c:pt idx="8">
                  <c:v>ALMOXARIFADO - RESERVA DO SABIA</c:v>
                </c:pt>
                <c:pt idx="9">
                  <c:v>ALMOXARIFADO - RESERVA DOS PASSAROS II</c:v>
                </c:pt>
                <c:pt idx="10">
                  <c:v>ALMOXARIFADO - VARANDAS JOY</c:v>
                </c:pt>
                <c:pt idx="11">
                  <c:v>ALMOXARIFADO - VARANDAS PARK I E II</c:v>
                </c:pt>
              </c:strCache>
            </c:strRef>
          </c:cat>
          <c:val>
            <c:numRef>
              <c:f>'Visão Gerencial'!$B$29:$B$40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30</c:v>
                </c:pt>
                <c:pt idx="3">
                  <c:v>4</c:v>
                </c:pt>
                <c:pt idx="4">
                  <c:v>3</c:v>
                </c:pt>
                <c:pt idx="5">
                  <c:v>38</c:v>
                </c:pt>
                <c:pt idx="6">
                  <c:v>8</c:v>
                </c:pt>
                <c:pt idx="7">
                  <c:v>21</c:v>
                </c:pt>
                <c:pt idx="8">
                  <c:v>4</c:v>
                </c:pt>
                <c:pt idx="9">
                  <c:v>18</c:v>
                </c:pt>
                <c:pt idx="10">
                  <c:v>34</c:v>
                </c:pt>
                <c:pt idx="11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1B4F8A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E18-48A7-A088-8A8E461A86FF}"/>
            </c:ext>
          </c:extLst>
        </c:ser>
        <c:ser>
          <c:idx val="1"/>
          <c:order val="1"/>
          <c:tx>
            <c:strRef>
              <c:f>'Visão Gerencial'!$C$28</c:f>
              <c:strCache>
                <c:ptCount val="1"/>
                <c:pt idx="0">
                  <c:v>90 a 180 dias</c:v>
                </c:pt>
              </c:strCache>
            </c:strRef>
          </c:tx>
          <c:spPr>
            <a:solidFill>
              <a:srgbClr val="2E7D46"/>
            </a:solidFill>
            <a:ln>
              <a:solidFill>
                <a:srgbClr val="2E7D46"/>
              </a:solidFill>
              <a:prstDash val="solid"/>
            </a:ln>
          </c:spPr>
          <c:invertIfNegative val="1"/>
          <c:cat>
            <c:strRef>
              <c:f>'Visão Gerencial'!$A$29:$A$40</c:f>
              <c:strCache>
                <c:ptCount val="12"/>
                <c:pt idx="0">
                  <c:v>ALMOXARIFADO -  BOSSA HOME</c:v>
                </c:pt>
                <c:pt idx="1">
                  <c:v>ALMOXARIFADO - CAMPOS CONSOLIDADOS I E II</c:v>
                </c:pt>
                <c:pt idx="2">
                  <c:v>ALMOXARIFADO - CASAS BOUGAINVILLE</c:v>
                </c:pt>
                <c:pt idx="3">
                  <c:v>ALMOXARIFADO - ECOVILLA</c:v>
                </c:pt>
                <c:pt idx="4">
                  <c:v>ALMOXARIFADO - OITIS</c:v>
                </c:pt>
                <c:pt idx="5">
                  <c:v>ALMOXARIFADO - PRIME CLUBE ANAPOLIS</c:v>
                </c:pt>
                <c:pt idx="6">
                  <c:v>ALMOXARIFADO - PRIME CLUBE ITABORAI</c:v>
                </c:pt>
                <c:pt idx="7">
                  <c:v>ALMOXARIFADO - PRIME CLUBE UBERLANDIA</c:v>
                </c:pt>
                <c:pt idx="8">
                  <c:v>ALMOXARIFADO - RESERVA DO SABIA</c:v>
                </c:pt>
                <c:pt idx="9">
                  <c:v>ALMOXARIFADO - RESERVA DOS PASSAROS II</c:v>
                </c:pt>
                <c:pt idx="10">
                  <c:v>ALMOXARIFADO - VARANDAS JOY</c:v>
                </c:pt>
                <c:pt idx="11">
                  <c:v>ALMOXARIFADO - VARANDAS PARK I E II</c:v>
                </c:pt>
              </c:strCache>
            </c:strRef>
          </c:cat>
          <c:val>
            <c:numRef>
              <c:f>'Visão Gerencial'!$C$29:$C$40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0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2E7D46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E18-48A7-A088-8A8E461A86FF}"/>
            </c:ext>
          </c:extLst>
        </c:ser>
        <c:ser>
          <c:idx val="2"/>
          <c:order val="2"/>
          <c:tx>
            <c:strRef>
              <c:f>'Visão Gerencial'!$D$28</c:f>
              <c:strCache>
                <c:ptCount val="1"/>
                <c:pt idx="0">
                  <c:v>45 a 90 dias</c:v>
                </c:pt>
              </c:strCache>
            </c:strRef>
          </c:tx>
          <c:spPr>
            <a:solidFill>
              <a:srgbClr val="E0A800"/>
            </a:solidFill>
            <a:ln>
              <a:solidFill>
                <a:srgbClr val="E0A800"/>
              </a:solidFill>
              <a:prstDash val="solid"/>
            </a:ln>
          </c:spPr>
          <c:invertIfNegative val="1"/>
          <c:cat>
            <c:strRef>
              <c:f>'Visão Gerencial'!$A$29:$A$40</c:f>
              <c:strCache>
                <c:ptCount val="12"/>
                <c:pt idx="0">
                  <c:v>ALMOXARIFADO -  BOSSA HOME</c:v>
                </c:pt>
                <c:pt idx="1">
                  <c:v>ALMOXARIFADO - CAMPOS CONSOLIDADOS I E II</c:v>
                </c:pt>
                <c:pt idx="2">
                  <c:v>ALMOXARIFADO - CASAS BOUGAINVILLE</c:v>
                </c:pt>
                <c:pt idx="3">
                  <c:v>ALMOXARIFADO - ECOVILLA</c:v>
                </c:pt>
                <c:pt idx="4">
                  <c:v>ALMOXARIFADO - OITIS</c:v>
                </c:pt>
                <c:pt idx="5">
                  <c:v>ALMOXARIFADO - PRIME CLUBE ANAPOLIS</c:v>
                </c:pt>
                <c:pt idx="6">
                  <c:v>ALMOXARIFADO - PRIME CLUBE ITABORAI</c:v>
                </c:pt>
                <c:pt idx="7">
                  <c:v>ALMOXARIFADO - PRIME CLUBE UBERLANDIA</c:v>
                </c:pt>
                <c:pt idx="8">
                  <c:v>ALMOXARIFADO - RESERVA DO SABIA</c:v>
                </c:pt>
                <c:pt idx="9">
                  <c:v>ALMOXARIFADO - RESERVA DOS PASSAROS II</c:v>
                </c:pt>
                <c:pt idx="10">
                  <c:v>ALMOXARIFADO - VARANDAS JOY</c:v>
                </c:pt>
                <c:pt idx="11">
                  <c:v>ALMOXARIFADO - VARANDAS PARK I E II</c:v>
                </c:pt>
              </c:strCache>
            </c:strRef>
          </c:cat>
          <c:val>
            <c:numRef>
              <c:f>'Visão Gerencial'!$D$29:$D$40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E0A8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3E18-48A7-A088-8A8E461A86FF}"/>
            </c:ext>
          </c:extLst>
        </c:ser>
        <c:ser>
          <c:idx val="3"/>
          <c:order val="3"/>
          <c:tx>
            <c:strRef>
              <c:f>'Visão Gerencial'!$E$28</c:f>
              <c:strCache>
                <c:ptCount val="1"/>
                <c:pt idx="0">
                  <c:v>30 a 45 dias</c:v>
                </c:pt>
              </c:strCache>
            </c:strRef>
          </c:tx>
          <c:spPr>
            <a:solidFill>
              <a:srgbClr val="E8722A"/>
            </a:solidFill>
            <a:ln>
              <a:solidFill>
                <a:srgbClr val="E8722A"/>
              </a:solidFill>
              <a:prstDash val="solid"/>
            </a:ln>
          </c:spPr>
          <c:invertIfNegative val="1"/>
          <c:cat>
            <c:strRef>
              <c:f>'Visão Gerencial'!$A$29:$A$40</c:f>
              <c:strCache>
                <c:ptCount val="12"/>
                <c:pt idx="0">
                  <c:v>ALMOXARIFADO -  BOSSA HOME</c:v>
                </c:pt>
                <c:pt idx="1">
                  <c:v>ALMOXARIFADO - CAMPOS CONSOLIDADOS I E II</c:v>
                </c:pt>
                <c:pt idx="2">
                  <c:v>ALMOXARIFADO - CASAS BOUGAINVILLE</c:v>
                </c:pt>
                <c:pt idx="3">
                  <c:v>ALMOXARIFADO - ECOVILLA</c:v>
                </c:pt>
                <c:pt idx="4">
                  <c:v>ALMOXARIFADO - OITIS</c:v>
                </c:pt>
                <c:pt idx="5">
                  <c:v>ALMOXARIFADO - PRIME CLUBE ANAPOLIS</c:v>
                </c:pt>
                <c:pt idx="6">
                  <c:v>ALMOXARIFADO - PRIME CLUBE ITABORAI</c:v>
                </c:pt>
                <c:pt idx="7">
                  <c:v>ALMOXARIFADO - PRIME CLUBE UBERLANDIA</c:v>
                </c:pt>
                <c:pt idx="8">
                  <c:v>ALMOXARIFADO - RESERVA DO SABIA</c:v>
                </c:pt>
                <c:pt idx="9">
                  <c:v>ALMOXARIFADO - RESERVA DOS PASSAROS II</c:v>
                </c:pt>
                <c:pt idx="10">
                  <c:v>ALMOXARIFADO - VARANDAS JOY</c:v>
                </c:pt>
                <c:pt idx="11">
                  <c:v>ALMOXARIFADO - VARANDAS PARK I E II</c:v>
                </c:pt>
              </c:strCache>
            </c:strRef>
          </c:cat>
          <c:val>
            <c:numRef>
              <c:f>'Visão Gerencial'!$E$29:$E$40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E8722A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3E18-48A7-A088-8A8E461A86FF}"/>
            </c:ext>
          </c:extLst>
        </c:ser>
        <c:ser>
          <c:idx val="4"/>
          <c:order val="4"/>
          <c:tx>
            <c:strRef>
              <c:f>'Visão Gerencial'!$F$28</c:f>
              <c:strCache>
                <c:ptCount val="1"/>
                <c:pt idx="0">
                  <c:v>10 a 30 dias</c:v>
                </c:pt>
              </c:strCache>
            </c:strRef>
          </c:tx>
          <c:spPr>
            <a:solidFill>
              <a:srgbClr val="CB333B"/>
            </a:solidFill>
            <a:ln>
              <a:solidFill>
                <a:srgbClr val="CB333B"/>
              </a:solidFill>
              <a:prstDash val="solid"/>
            </a:ln>
          </c:spPr>
          <c:invertIfNegative val="1"/>
          <c:cat>
            <c:strRef>
              <c:f>'Visão Gerencial'!$A$29:$A$40</c:f>
              <c:strCache>
                <c:ptCount val="12"/>
                <c:pt idx="0">
                  <c:v>ALMOXARIFADO -  BOSSA HOME</c:v>
                </c:pt>
                <c:pt idx="1">
                  <c:v>ALMOXARIFADO - CAMPOS CONSOLIDADOS I E II</c:v>
                </c:pt>
                <c:pt idx="2">
                  <c:v>ALMOXARIFADO - CASAS BOUGAINVILLE</c:v>
                </c:pt>
                <c:pt idx="3">
                  <c:v>ALMOXARIFADO - ECOVILLA</c:v>
                </c:pt>
                <c:pt idx="4">
                  <c:v>ALMOXARIFADO - OITIS</c:v>
                </c:pt>
                <c:pt idx="5">
                  <c:v>ALMOXARIFADO - PRIME CLUBE ANAPOLIS</c:v>
                </c:pt>
                <c:pt idx="6">
                  <c:v>ALMOXARIFADO - PRIME CLUBE ITABORAI</c:v>
                </c:pt>
                <c:pt idx="7">
                  <c:v>ALMOXARIFADO - PRIME CLUBE UBERLANDIA</c:v>
                </c:pt>
                <c:pt idx="8">
                  <c:v>ALMOXARIFADO - RESERVA DO SABIA</c:v>
                </c:pt>
                <c:pt idx="9">
                  <c:v>ALMOXARIFADO - RESERVA DOS PASSAROS II</c:v>
                </c:pt>
                <c:pt idx="10">
                  <c:v>ALMOXARIFADO - VARANDAS JOY</c:v>
                </c:pt>
                <c:pt idx="11">
                  <c:v>ALMOXARIFADO - VARANDAS PARK I E II</c:v>
                </c:pt>
              </c:strCache>
            </c:strRef>
          </c:cat>
          <c:val>
            <c:numRef>
              <c:f>'Visão Gerencial'!$F$29:$F$40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CB333B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3E18-48A7-A088-8A8E461A86FF}"/>
            </c:ext>
          </c:extLst>
        </c:ser>
        <c:ser>
          <c:idx val="5"/>
          <c:order val="5"/>
          <c:tx>
            <c:strRef>
              <c:f>'Visão Gerencial'!$G$28</c:f>
              <c:strCache>
                <c:ptCount val="1"/>
                <c:pt idx="0">
                  <c:v>≤ 10 dias</c:v>
                </c:pt>
              </c:strCache>
            </c:strRef>
          </c:tx>
          <c:spPr>
            <a:solidFill>
              <a:srgbClr val="2B2B2B"/>
            </a:solidFill>
            <a:ln>
              <a:solidFill>
                <a:srgbClr val="2B2B2B"/>
              </a:solidFill>
              <a:prstDash val="solid"/>
            </a:ln>
          </c:spPr>
          <c:invertIfNegative val="1"/>
          <c:cat>
            <c:strRef>
              <c:f>'Visão Gerencial'!$A$29:$A$40</c:f>
              <c:strCache>
                <c:ptCount val="12"/>
                <c:pt idx="0">
                  <c:v>ALMOXARIFADO -  BOSSA HOME</c:v>
                </c:pt>
                <c:pt idx="1">
                  <c:v>ALMOXARIFADO - CAMPOS CONSOLIDADOS I E II</c:v>
                </c:pt>
                <c:pt idx="2">
                  <c:v>ALMOXARIFADO - CASAS BOUGAINVILLE</c:v>
                </c:pt>
                <c:pt idx="3">
                  <c:v>ALMOXARIFADO - ECOVILLA</c:v>
                </c:pt>
                <c:pt idx="4">
                  <c:v>ALMOXARIFADO - OITIS</c:v>
                </c:pt>
                <c:pt idx="5">
                  <c:v>ALMOXARIFADO - PRIME CLUBE ANAPOLIS</c:v>
                </c:pt>
                <c:pt idx="6">
                  <c:v>ALMOXARIFADO - PRIME CLUBE ITABORAI</c:v>
                </c:pt>
                <c:pt idx="7">
                  <c:v>ALMOXARIFADO - PRIME CLUBE UBERLANDIA</c:v>
                </c:pt>
                <c:pt idx="8">
                  <c:v>ALMOXARIFADO - RESERVA DO SABIA</c:v>
                </c:pt>
                <c:pt idx="9">
                  <c:v>ALMOXARIFADO - RESERVA DOS PASSAROS II</c:v>
                </c:pt>
                <c:pt idx="10">
                  <c:v>ALMOXARIFADO - VARANDAS JOY</c:v>
                </c:pt>
                <c:pt idx="11">
                  <c:v>ALMOXARIFADO - VARANDAS PARK I E II</c:v>
                </c:pt>
              </c:strCache>
            </c:strRef>
          </c:cat>
          <c:val>
            <c:numRef>
              <c:f>'Visão Gerencial'!$G$29:$G$40</c:f>
              <c:numCache>
                <c:formatCode>General</c:formatCode>
                <c:ptCount val="12"/>
                <c:pt idx="0">
                  <c:v>9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2B2B2B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3E18-48A7-A088-8A8E461A8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0"/>
        <c:axId val="100"/>
      </c:barChart>
      <c:catAx>
        <c:axId val="10"/>
        <c:scaling>
          <c:orientation val="minMax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b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b"/>
      <c:overlay val="1"/>
    </c:legend>
    <c:plotVisOnly val="1"/>
    <c:dispBlanksAs val="gap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114300</xdr:colOff>
      <xdr:row>1</xdr:row>
      <xdr:rowOff>160020</xdr:rowOff>
    </xdr:from>
    <xdr:ext cx="4792980" cy="30556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9</xdr:col>
      <xdr:colOff>0</xdr:colOff>
      <xdr:row>18</xdr:row>
      <xdr:rowOff>0</xdr:rowOff>
    </xdr:from>
    <xdr:ext cx="6840000" cy="306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9</xdr:col>
      <xdr:colOff>0</xdr:colOff>
      <xdr:row>27</xdr:row>
      <xdr:rowOff>0</xdr:rowOff>
    </xdr:from>
    <xdr:ext cx="6840000" cy="324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GridLines="0" topLeftCell="A10" workbookViewId="0">
      <selection activeCell="S8" sqref="S8"/>
    </sheetView>
  </sheetViews>
  <sheetFormatPr defaultRowHeight="14.4" x14ac:dyDescent="0.3"/>
  <cols>
    <col min="1" max="1" width="32" customWidth="1"/>
    <col min="2" max="10" width="12" customWidth="1"/>
  </cols>
  <sheetData>
    <row r="1" spans="1:14" ht="34.049999999999997" customHeight="1" x14ac:dyDescent="0.3">
      <c r="A1" s="5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8" customHeight="1" x14ac:dyDescent="0.3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4" spans="1:14" ht="4.95" customHeight="1" x14ac:dyDescent="0.3">
      <c r="A4" s="1"/>
      <c r="B4" s="1"/>
      <c r="C4" s="2"/>
      <c r="D4" s="2"/>
      <c r="E4" s="3"/>
      <c r="F4" s="3"/>
      <c r="G4" s="4"/>
      <c r="H4" s="4"/>
      <c r="I4" s="5"/>
      <c r="J4" s="5"/>
    </row>
    <row r="5" spans="1:14" ht="22.05" customHeight="1" x14ac:dyDescent="0.3">
      <c r="A5" s="53">
        <f ca="1">B16</f>
        <v>287</v>
      </c>
      <c r="B5" s="51"/>
      <c r="C5" s="50">
        <f ca="1">B14+B15</f>
        <v>37</v>
      </c>
      <c r="D5" s="51"/>
      <c r="E5" s="55">
        <f ca="1">B12+B13+B14+B15</f>
        <v>83</v>
      </c>
      <c r="F5" s="51"/>
      <c r="G5" s="54">
        <f>COUNTA(A20:A25)</f>
        <v>6</v>
      </c>
      <c r="H5" s="51"/>
      <c r="I5" s="56">
        <f>COUNTA(A29:A40)</f>
        <v>12</v>
      </c>
      <c r="J5" s="51"/>
    </row>
    <row r="6" spans="1:14" ht="18" customHeight="1" x14ac:dyDescent="0.3">
      <c r="A6" s="52"/>
      <c r="B6" s="51"/>
      <c r="C6" s="52"/>
      <c r="D6" s="51"/>
      <c r="E6" s="52"/>
      <c r="F6" s="51"/>
      <c r="G6" s="52"/>
      <c r="H6" s="51"/>
      <c r="I6" s="52"/>
      <c r="J6" s="51"/>
    </row>
    <row r="7" spans="1:14" ht="18" customHeight="1" x14ac:dyDescent="0.3">
      <c r="A7" s="46" t="s">
        <v>2</v>
      </c>
      <c r="B7" s="47"/>
      <c r="C7" s="46" t="s">
        <v>3</v>
      </c>
      <c r="D7" s="47"/>
      <c r="E7" s="46" t="s">
        <v>4</v>
      </c>
      <c r="F7" s="47"/>
      <c r="G7" s="46" t="s">
        <v>5</v>
      </c>
      <c r="H7" s="47"/>
      <c r="I7" s="46" t="s">
        <v>6</v>
      </c>
      <c r="J7" s="47"/>
    </row>
    <row r="8" spans="1:14" ht="19.2" x14ac:dyDescent="0.45">
      <c r="A8" s="6" t="s">
        <v>7</v>
      </c>
    </row>
    <row r="9" spans="1:14" ht="15" x14ac:dyDescent="0.3">
      <c r="A9" s="7" t="s">
        <v>8</v>
      </c>
      <c r="B9" s="7" t="s">
        <v>9</v>
      </c>
      <c r="C9" s="7" t="s">
        <v>10</v>
      </c>
    </row>
    <row r="10" spans="1:14" ht="15" x14ac:dyDescent="0.3">
      <c r="A10" s="8" t="s">
        <v>11</v>
      </c>
      <c r="B10" s="9">
        <f ca="1">COUNTIF(Relatório!$H$4:$H$290,"180+ dias")</f>
        <v>175</v>
      </c>
      <c r="C10" s="10">
        <f t="shared" ref="C10:C15" ca="1" si="0">IF($B$16=0,0,B10/$B$16)</f>
        <v>0.6097560975609756</v>
      </c>
    </row>
    <row r="11" spans="1:14" ht="15" x14ac:dyDescent="0.3">
      <c r="A11" s="11" t="s">
        <v>12</v>
      </c>
      <c r="B11" s="9">
        <f ca="1">COUNTIF(Relatório!$H$4:$H$290,"90 a 180 dias")</f>
        <v>29</v>
      </c>
      <c r="C11" s="10">
        <f t="shared" ca="1" si="0"/>
        <v>0.10104529616724739</v>
      </c>
    </row>
    <row r="12" spans="1:14" ht="15" x14ac:dyDescent="0.3">
      <c r="A12" s="12" t="s">
        <v>13</v>
      </c>
      <c r="B12" s="9">
        <f ca="1">COUNTIF(Relatório!$H$4:$H$290,"45 a 90 dias")</f>
        <v>35</v>
      </c>
      <c r="C12" s="10">
        <f t="shared" ca="1" si="0"/>
        <v>0.12195121951219512</v>
      </c>
    </row>
    <row r="13" spans="1:14" ht="15" x14ac:dyDescent="0.3">
      <c r="A13" s="13" t="s">
        <v>14</v>
      </c>
      <c r="B13" s="9">
        <f ca="1">COUNTIF(Relatório!$H$4:$H$290,"30 a 45 dias")</f>
        <v>11</v>
      </c>
      <c r="C13" s="10">
        <f t="shared" ca="1" si="0"/>
        <v>3.8327526132404179E-2</v>
      </c>
    </row>
    <row r="14" spans="1:14" ht="15" x14ac:dyDescent="0.3">
      <c r="A14" s="14" t="s">
        <v>15</v>
      </c>
      <c r="B14" s="9">
        <f ca="1">COUNTIF(Relatório!$H$4:$H$290,"10 a 30 dias")</f>
        <v>6</v>
      </c>
      <c r="C14" s="10">
        <f t="shared" ca="1" si="0"/>
        <v>2.0905923344947737E-2</v>
      </c>
    </row>
    <row r="15" spans="1:14" ht="15" x14ac:dyDescent="0.3">
      <c r="A15" s="15" t="s">
        <v>16</v>
      </c>
      <c r="B15" s="9">
        <f ca="1">COUNTIF(Relatório!$H$4:$H$290,"≤ 10 dias")</f>
        <v>31</v>
      </c>
      <c r="C15" s="10">
        <f t="shared" ca="1" si="0"/>
        <v>0.10801393728222997</v>
      </c>
    </row>
    <row r="16" spans="1:14" ht="15" x14ac:dyDescent="0.3">
      <c r="A16" s="16" t="s">
        <v>17</v>
      </c>
      <c r="B16" s="17">
        <f ca="1">SUM(B10:B15)</f>
        <v>287</v>
      </c>
      <c r="C16" s="18">
        <f ca="1">IF(B16=0,0,B16/B16)</f>
        <v>1</v>
      </c>
    </row>
    <row r="18" spans="1:8" ht="19.2" x14ac:dyDescent="0.45">
      <c r="A18" s="6" t="s">
        <v>18</v>
      </c>
    </row>
    <row r="19" spans="1:8" ht="15" x14ac:dyDescent="0.3">
      <c r="A19" s="7" t="s">
        <v>19</v>
      </c>
      <c r="B19" s="19" t="s">
        <v>20</v>
      </c>
      <c r="C19" s="20" t="s">
        <v>21</v>
      </c>
      <c r="D19" s="21" t="s">
        <v>22</v>
      </c>
      <c r="E19" s="22" t="s">
        <v>23</v>
      </c>
      <c r="F19" s="23" t="s">
        <v>24</v>
      </c>
      <c r="G19" s="24" t="s">
        <v>25</v>
      </c>
      <c r="H19" s="25" t="s">
        <v>26</v>
      </c>
    </row>
    <row r="20" spans="1:8" x14ac:dyDescent="0.3">
      <c r="A20" s="26" t="s">
        <v>27</v>
      </c>
      <c r="B20" s="27">
        <f ca="1">COUNTIFS(Relatório!$A$4:$A$290,$A20,Relatório!$H$4:$H$290,"180+ dias")</f>
        <v>102</v>
      </c>
      <c r="C20" s="28">
        <f ca="1">COUNTIFS(Relatório!$A$4:$A$290,$A20,Relatório!$H$4:$H$290,"90 a 180 dias")</f>
        <v>12</v>
      </c>
      <c r="D20" s="29">
        <f ca="1">COUNTIFS(Relatório!$A$4:$A$290,$A20,Relatório!$H$4:$H$290,"45 a 90 dias")</f>
        <v>17</v>
      </c>
      <c r="E20" s="30">
        <f ca="1">COUNTIFS(Relatório!$A$4:$A$290,$A20,Relatório!$H$4:$H$290,"30 a 45 dias")</f>
        <v>4</v>
      </c>
      <c r="F20" s="31">
        <f ca="1">COUNTIFS(Relatório!$A$4:$A$290,$A20,Relatório!$H$4:$H$290,"10 a 30 dias")</f>
        <v>2</v>
      </c>
      <c r="G20" s="32">
        <f ca="1">COUNTIFS(Relatório!$A$4:$A$290,$A20,Relatório!$H$4:$H$290,"≤ 10 dias")</f>
        <v>4</v>
      </c>
      <c r="H20" s="33">
        <f t="shared" ref="H20:H25" ca="1" si="1">SUM(B20:G20)</f>
        <v>141</v>
      </c>
    </row>
    <row r="21" spans="1:8" x14ac:dyDescent="0.3">
      <c r="A21" s="26" t="s">
        <v>28</v>
      </c>
      <c r="B21" s="27">
        <f ca="1">COUNTIFS(Relatório!$A$4:$A$290,$A21,Relatório!$H$4:$H$290,"180+ dias")</f>
        <v>5</v>
      </c>
      <c r="C21" s="28">
        <f ca="1">COUNTIFS(Relatório!$A$4:$A$290,$A21,Relatório!$H$4:$H$290,"90 a 180 dias")</f>
        <v>0</v>
      </c>
      <c r="D21" s="29">
        <f ca="1">COUNTIFS(Relatório!$A$4:$A$290,$A21,Relatório!$H$4:$H$290,"45 a 90 dias")</f>
        <v>3</v>
      </c>
      <c r="E21" s="30">
        <f ca="1">COUNTIFS(Relatório!$A$4:$A$290,$A21,Relatório!$H$4:$H$290,"30 a 45 dias")</f>
        <v>0</v>
      </c>
      <c r="F21" s="31">
        <f ca="1">COUNTIFS(Relatório!$A$4:$A$290,$A21,Relatório!$H$4:$H$290,"10 a 30 dias")</f>
        <v>1</v>
      </c>
      <c r="G21" s="32">
        <f ca="1">COUNTIFS(Relatório!$A$4:$A$290,$A21,Relatório!$H$4:$H$290,"≤ 10 dias")</f>
        <v>8</v>
      </c>
      <c r="H21" s="33">
        <f t="shared" ca="1" si="1"/>
        <v>17</v>
      </c>
    </row>
    <row r="22" spans="1:8" x14ac:dyDescent="0.3">
      <c r="A22" s="26" t="s">
        <v>29</v>
      </c>
      <c r="B22" s="27">
        <f ca="1">COUNTIFS(Relatório!$A$4:$A$290,$A22,Relatório!$H$4:$H$290,"180+ dias")</f>
        <v>9</v>
      </c>
      <c r="C22" s="28">
        <f ca="1">COUNTIFS(Relatório!$A$4:$A$290,$A22,Relatório!$H$4:$H$290,"90 a 180 dias")</f>
        <v>1</v>
      </c>
      <c r="D22" s="29">
        <f ca="1">COUNTIFS(Relatório!$A$4:$A$290,$A22,Relatório!$H$4:$H$290,"45 a 90 dias")</f>
        <v>5</v>
      </c>
      <c r="E22" s="30">
        <f ca="1">COUNTIFS(Relatório!$A$4:$A$290,$A22,Relatório!$H$4:$H$290,"30 a 45 dias")</f>
        <v>3</v>
      </c>
      <c r="F22" s="31">
        <f ca="1">COUNTIFS(Relatório!$A$4:$A$290,$A22,Relatório!$H$4:$H$290,"10 a 30 dias")</f>
        <v>0</v>
      </c>
      <c r="G22" s="32">
        <f ca="1">COUNTIFS(Relatório!$A$4:$A$290,$A22,Relatório!$H$4:$H$290,"≤ 10 dias")</f>
        <v>14</v>
      </c>
      <c r="H22" s="33">
        <f t="shared" ca="1" si="1"/>
        <v>32</v>
      </c>
    </row>
    <row r="23" spans="1:8" x14ac:dyDescent="0.3">
      <c r="A23" s="26" t="s">
        <v>30</v>
      </c>
      <c r="B23" s="27">
        <f ca="1">COUNTIFS(Relatório!$A$4:$A$290,$A23,Relatório!$H$4:$H$290,"180+ dias")</f>
        <v>21</v>
      </c>
      <c r="C23" s="28">
        <f ca="1">COUNTIFS(Relatório!$A$4:$A$290,$A23,Relatório!$H$4:$H$290,"90 a 180 dias")</f>
        <v>5</v>
      </c>
      <c r="D23" s="29">
        <f ca="1">COUNTIFS(Relatório!$A$4:$A$290,$A23,Relatório!$H$4:$H$290,"45 a 90 dias")</f>
        <v>4</v>
      </c>
      <c r="E23" s="30">
        <f ca="1">COUNTIFS(Relatório!$A$4:$A$290,$A23,Relatório!$H$4:$H$290,"30 a 45 dias")</f>
        <v>0</v>
      </c>
      <c r="F23" s="31">
        <f ca="1">COUNTIFS(Relatório!$A$4:$A$290,$A23,Relatório!$H$4:$H$290,"10 a 30 dias")</f>
        <v>1</v>
      </c>
      <c r="G23" s="32">
        <f ca="1">COUNTIFS(Relatório!$A$4:$A$290,$A23,Relatório!$H$4:$H$290,"≤ 10 dias")</f>
        <v>2</v>
      </c>
      <c r="H23" s="33">
        <f t="shared" ca="1" si="1"/>
        <v>33</v>
      </c>
    </row>
    <row r="24" spans="1:8" x14ac:dyDescent="0.3">
      <c r="A24" s="26" t="s">
        <v>31</v>
      </c>
      <c r="B24" s="27">
        <f ca="1">COUNTIFS(Relatório!$A$4:$A$290,$A24,Relatório!$H$4:$H$290,"180+ dias")</f>
        <v>9</v>
      </c>
      <c r="C24" s="28">
        <f ca="1">COUNTIFS(Relatório!$A$4:$A$290,$A24,Relatório!$H$4:$H$290,"90 a 180 dias")</f>
        <v>2</v>
      </c>
      <c r="D24" s="29">
        <f ca="1">COUNTIFS(Relatório!$A$4:$A$290,$A24,Relatório!$H$4:$H$290,"45 a 90 dias")</f>
        <v>1</v>
      </c>
      <c r="E24" s="30">
        <f ca="1">COUNTIFS(Relatório!$A$4:$A$290,$A24,Relatório!$H$4:$H$290,"30 a 45 dias")</f>
        <v>3</v>
      </c>
      <c r="F24" s="31">
        <f ca="1">COUNTIFS(Relatório!$A$4:$A$290,$A24,Relatório!$H$4:$H$290,"10 a 30 dias")</f>
        <v>2</v>
      </c>
      <c r="G24" s="32">
        <f ca="1">COUNTIFS(Relatório!$A$4:$A$290,$A24,Relatório!$H$4:$H$290,"≤ 10 dias")</f>
        <v>1</v>
      </c>
      <c r="H24" s="33">
        <f t="shared" ca="1" si="1"/>
        <v>18</v>
      </c>
    </row>
    <row r="25" spans="1:8" x14ac:dyDescent="0.3">
      <c r="A25" s="26" t="s">
        <v>32</v>
      </c>
      <c r="B25" s="27">
        <f ca="1">COUNTIFS(Relatório!$A$4:$A$290,$A25,Relatório!$H$4:$H$290,"180+ dias")</f>
        <v>29</v>
      </c>
      <c r="C25" s="28">
        <f ca="1">COUNTIFS(Relatório!$A$4:$A$290,$A25,Relatório!$H$4:$H$290,"90 a 180 dias")</f>
        <v>9</v>
      </c>
      <c r="D25" s="29">
        <f ca="1">COUNTIFS(Relatório!$A$4:$A$290,$A25,Relatório!$H$4:$H$290,"45 a 90 dias")</f>
        <v>5</v>
      </c>
      <c r="E25" s="30">
        <f ca="1">COUNTIFS(Relatório!$A$4:$A$290,$A25,Relatório!$H$4:$H$290,"30 a 45 dias")</f>
        <v>1</v>
      </c>
      <c r="F25" s="31">
        <f ca="1">COUNTIFS(Relatório!$A$4:$A$290,$A25,Relatório!$H$4:$H$290,"10 a 30 dias")</f>
        <v>0</v>
      </c>
      <c r="G25" s="32">
        <f ca="1">COUNTIFS(Relatório!$A$4:$A$290,$A25,Relatório!$H$4:$H$290,"≤ 10 dias")</f>
        <v>2</v>
      </c>
      <c r="H25" s="33">
        <f t="shared" ca="1" si="1"/>
        <v>46</v>
      </c>
    </row>
    <row r="27" spans="1:8" ht="19.2" x14ac:dyDescent="0.45">
      <c r="A27" s="6" t="s">
        <v>33</v>
      </c>
    </row>
    <row r="28" spans="1:8" ht="15" x14ac:dyDescent="0.3">
      <c r="A28" s="7" t="s">
        <v>34</v>
      </c>
      <c r="B28" s="19" t="s">
        <v>20</v>
      </c>
      <c r="C28" s="20" t="s">
        <v>21</v>
      </c>
      <c r="D28" s="21" t="s">
        <v>22</v>
      </c>
      <c r="E28" s="22" t="s">
        <v>23</v>
      </c>
      <c r="F28" s="23" t="s">
        <v>24</v>
      </c>
      <c r="G28" s="24" t="s">
        <v>25</v>
      </c>
      <c r="H28" s="25" t="s">
        <v>26</v>
      </c>
    </row>
    <row r="29" spans="1:8" x14ac:dyDescent="0.3">
      <c r="A29" s="26" t="s">
        <v>35</v>
      </c>
      <c r="B29" s="27">
        <f ca="1">COUNTIFS(Relatório!$B$4:$B$290,$A29,Relatório!$H$4:$H$290,"180+ dias")</f>
        <v>5</v>
      </c>
      <c r="C29" s="28">
        <f ca="1">COUNTIFS(Relatório!$B$4:$B$290,$A29,Relatório!$H$4:$H$290,"90 a 180 dias")</f>
        <v>1</v>
      </c>
      <c r="D29" s="29">
        <f ca="1">COUNTIFS(Relatório!$B$4:$B$290,$A29,Relatório!$H$4:$H$290,"45 a 90 dias")</f>
        <v>2</v>
      </c>
      <c r="E29" s="30">
        <f ca="1">COUNTIFS(Relatório!$B$4:$B$290,$A29,Relatório!$H$4:$H$290,"30 a 45 dias")</f>
        <v>2</v>
      </c>
      <c r="F29" s="31">
        <f ca="1">COUNTIFS(Relatório!$B$4:$B$290,$A29,Relatório!$H$4:$H$290,"10 a 30 dias")</f>
        <v>0</v>
      </c>
      <c r="G29" s="32">
        <f ca="1">COUNTIFS(Relatório!$B$4:$B$290,$A29,Relatório!$H$4:$H$290,"≤ 10 dias")</f>
        <v>9</v>
      </c>
      <c r="H29" s="33">
        <f t="shared" ref="H29:H40" ca="1" si="2">SUM(B29:G29)</f>
        <v>19</v>
      </c>
    </row>
    <row r="30" spans="1:8" x14ac:dyDescent="0.3">
      <c r="A30" s="26" t="s">
        <v>36</v>
      </c>
      <c r="B30" s="27">
        <f ca="1">COUNTIFS(Relatório!$B$4:$B$290,$A30,Relatório!$H$4:$H$290,"180+ dias")</f>
        <v>5</v>
      </c>
      <c r="C30" s="28">
        <f ca="1">COUNTIFS(Relatório!$B$4:$B$290,$A30,Relatório!$H$4:$H$290,"90 a 180 dias")</f>
        <v>1</v>
      </c>
      <c r="D30" s="29">
        <f ca="1">COUNTIFS(Relatório!$B$4:$B$290,$A30,Relatório!$H$4:$H$290,"45 a 90 dias")</f>
        <v>1</v>
      </c>
      <c r="E30" s="30">
        <f ca="1">COUNTIFS(Relatório!$B$4:$B$290,$A30,Relatório!$H$4:$H$290,"30 a 45 dias")</f>
        <v>1</v>
      </c>
      <c r="F30" s="31">
        <f ca="1">COUNTIFS(Relatório!$B$4:$B$290,$A30,Relatório!$H$4:$H$290,"10 a 30 dias")</f>
        <v>1</v>
      </c>
      <c r="G30" s="32">
        <f ca="1">COUNTIFS(Relatório!$B$4:$B$290,$A30,Relatório!$H$4:$H$290,"≤ 10 dias")</f>
        <v>0</v>
      </c>
      <c r="H30" s="33">
        <f t="shared" ca="1" si="2"/>
        <v>9</v>
      </c>
    </row>
    <row r="31" spans="1:8" x14ac:dyDescent="0.3">
      <c r="A31" s="26" t="s">
        <v>37</v>
      </c>
      <c r="B31" s="27">
        <f ca="1">COUNTIFS(Relatório!$B$4:$B$290,$A31,Relatório!$H$4:$H$290,"180+ dias")</f>
        <v>30</v>
      </c>
      <c r="C31" s="28">
        <f ca="1">COUNTIFS(Relatório!$B$4:$B$290,$A31,Relatório!$H$4:$H$290,"90 a 180 dias")</f>
        <v>5</v>
      </c>
      <c r="D31" s="29">
        <f ca="1">COUNTIFS(Relatório!$B$4:$B$290,$A31,Relatório!$H$4:$H$290,"45 a 90 dias")</f>
        <v>11</v>
      </c>
      <c r="E31" s="30">
        <f ca="1">COUNTIFS(Relatório!$B$4:$B$290,$A31,Relatório!$H$4:$H$290,"30 a 45 dias")</f>
        <v>1</v>
      </c>
      <c r="F31" s="31">
        <f ca="1">COUNTIFS(Relatório!$B$4:$B$290,$A31,Relatório!$H$4:$H$290,"10 a 30 dias")</f>
        <v>1</v>
      </c>
      <c r="G31" s="32">
        <f ca="1">COUNTIFS(Relatório!$B$4:$B$290,$A31,Relatório!$H$4:$H$290,"≤ 10 dias")</f>
        <v>2</v>
      </c>
      <c r="H31" s="33">
        <f t="shared" ca="1" si="2"/>
        <v>50</v>
      </c>
    </row>
    <row r="32" spans="1:8" x14ac:dyDescent="0.3">
      <c r="A32" s="26" t="s">
        <v>38</v>
      </c>
      <c r="B32" s="27">
        <f ca="1">COUNTIFS(Relatório!$B$4:$B$290,$A32,Relatório!$H$4:$H$290,"180+ dias")</f>
        <v>4</v>
      </c>
      <c r="C32" s="28">
        <f ca="1">COUNTIFS(Relatório!$B$4:$B$290,$A32,Relatório!$H$4:$H$290,"90 a 180 dias")</f>
        <v>1</v>
      </c>
      <c r="D32" s="29">
        <f ca="1">COUNTIFS(Relatório!$B$4:$B$290,$A32,Relatório!$H$4:$H$290,"45 a 90 dias")</f>
        <v>0</v>
      </c>
      <c r="E32" s="30">
        <f ca="1">COUNTIFS(Relatório!$B$4:$B$290,$A32,Relatório!$H$4:$H$290,"30 a 45 dias")</f>
        <v>2</v>
      </c>
      <c r="F32" s="31">
        <f ca="1">COUNTIFS(Relatório!$B$4:$B$290,$A32,Relatório!$H$4:$H$290,"10 a 30 dias")</f>
        <v>1</v>
      </c>
      <c r="G32" s="32">
        <f ca="1">COUNTIFS(Relatório!$B$4:$B$290,$A32,Relatório!$H$4:$H$290,"≤ 10 dias")</f>
        <v>1</v>
      </c>
      <c r="H32" s="33">
        <f t="shared" ca="1" si="2"/>
        <v>9</v>
      </c>
    </row>
    <row r="33" spans="1:8" x14ac:dyDescent="0.3">
      <c r="A33" s="26" t="s">
        <v>39</v>
      </c>
      <c r="B33" s="27">
        <f ca="1">COUNTIFS(Relatório!$B$4:$B$290,$A33,Relatório!$H$4:$H$290,"180+ dias")</f>
        <v>3</v>
      </c>
      <c r="C33" s="28">
        <f ca="1">COUNTIFS(Relatório!$B$4:$B$290,$A33,Relatório!$H$4:$H$290,"90 a 180 dias")</f>
        <v>0</v>
      </c>
      <c r="D33" s="29">
        <f ca="1">COUNTIFS(Relatório!$B$4:$B$290,$A33,Relatório!$H$4:$H$290,"45 a 90 dias")</f>
        <v>0</v>
      </c>
      <c r="E33" s="30">
        <f ca="1">COUNTIFS(Relatório!$B$4:$B$290,$A33,Relatório!$H$4:$H$290,"30 a 45 dias")</f>
        <v>0</v>
      </c>
      <c r="F33" s="31">
        <f ca="1">COUNTIFS(Relatório!$B$4:$B$290,$A33,Relatório!$H$4:$H$290,"10 a 30 dias")</f>
        <v>0</v>
      </c>
      <c r="G33" s="32">
        <f ca="1">COUNTIFS(Relatório!$B$4:$B$290,$A33,Relatório!$H$4:$H$290,"≤ 10 dias")</f>
        <v>0</v>
      </c>
      <c r="H33" s="33">
        <f t="shared" ca="1" si="2"/>
        <v>3</v>
      </c>
    </row>
    <row r="34" spans="1:8" x14ac:dyDescent="0.3">
      <c r="A34" s="26" t="s">
        <v>40</v>
      </c>
      <c r="B34" s="27">
        <f ca="1">COUNTIFS(Relatório!$B$4:$B$290,$A34,Relatório!$H$4:$H$290,"180+ dias")</f>
        <v>38</v>
      </c>
      <c r="C34" s="28">
        <f ca="1">COUNTIFS(Relatório!$B$4:$B$290,$A34,Relatório!$H$4:$H$290,"90 a 180 dias")</f>
        <v>6</v>
      </c>
      <c r="D34" s="29">
        <f ca="1">COUNTIFS(Relatório!$B$4:$B$290,$A34,Relatório!$H$4:$H$290,"45 a 90 dias")</f>
        <v>5</v>
      </c>
      <c r="E34" s="30">
        <f ca="1">COUNTIFS(Relatório!$B$4:$B$290,$A34,Relatório!$H$4:$H$290,"30 a 45 dias")</f>
        <v>2</v>
      </c>
      <c r="F34" s="31">
        <f ca="1">COUNTIFS(Relatório!$B$4:$B$290,$A34,Relatório!$H$4:$H$290,"10 a 30 dias")</f>
        <v>0</v>
      </c>
      <c r="G34" s="32">
        <f ca="1">COUNTIFS(Relatório!$B$4:$B$290,$A34,Relatório!$H$4:$H$290,"≤ 10 dias")</f>
        <v>2</v>
      </c>
      <c r="H34" s="33">
        <f t="shared" ca="1" si="2"/>
        <v>53</v>
      </c>
    </row>
    <row r="35" spans="1:8" x14ac:dyDescent="0.3">
      <c r="A35" s="26" t="s">
        <v>41</v>
      </c>
      <c r="B35" s="27">
        <f ca="1">COUNTIFS(Relatório!$B$4:$B$290,$A35,Relatório!$H$4:$H$290,"180+ dias")</f>
        <v>8</v>
      </c>
      <c r="C35" s="28">
        <f ca="1">COUNTIFS(Relatório!$B$4:$B$290,$A35,Relatório!$H$4:$H$290,"90 a 180 dias")</f>
        <v>4</v>
      </c>
      <c r="D35" s="29">
        <f ca="1">COUNTIFS(Relatório!$B$4:$B$290,$A35,Relatório!$H$4:$H$290,"45 a 90 dias")</f>
        <v>3</v>
      </c>
      <c r="E35" s="30">
        <f ca="1">COUNTIFS(Relatório!$B$4:$B$290,$A35,Relatório!$H$4:$H$290,"30 a 45 dias")</f>
        <v>0</v>
      </c>
      <c r="F35" s="31">
        <f ca="1">COUNTIFS(Relatório!$B$4:$B$290,$A35,Relatório!$H$4:$H$290,"10 a 30 dias")</f>
        <v>0</v>
      </c>
      <c r="G35" s="32">
        <f ca="1">COUNTIFS(Relatório!$B$4:$B$290,$A35,Relatório!$H$4:$H$290,"≤ 10 dias")</f>
        <v>1</v>
      </c>
      <c r="H35" s="33">
        <f t="shared" ca="1" si="2"/>
        <v>16</v>
      </c>
    </row>
    <row r="36" spans="1:8" x14ac:dyDescent="0.3">
      <c r="A36" s="26" t="s">
        <v>42</v>
      </c>
      <c r="B36" s="27">
        <f ca="1">COUNTIFS(Relatório!$B$4:$B$290,$A36,Relatório!$H$4:$H$290,"180+ dias")</f>
        <v>21</v>
      </c>
      <c r="C36" s="28">
        <f ca="1">COUNTIFS(Relatório!$B$4:$B$290,$A36,Relatório!$H$4:$H$290,"90 a 180 dias")</f>
        <v>5</v>
      </c>
      <c r="D36" s="29">
        <f ca="1">COUNTIFS(Relatório!$B$4:$B$290,$A36,Relatório!$H$4:$H$290,"45 a 90 dias")</f>
        <v>4</v>
      </c>
      <c r="E36" s="30">
        <f ca="1">COUNTIFS(Relatório!$B$4:$B$290,$A36,Relatório!$H$4:$H$290,"30 a 45 dias")</f>
        <v>0</v>
      </c>
      <c r="F36" s="31">
        <f ca="1">COUNTIFS(Relatório!$B$4:$B$290,$A36,Relatório!$H$4:$H$290,"10 a 30 dias")</f>
        <v>1</v>
      </c>
      <c r="G36" s="32">
        <f ca="1">COUNTIFS(Relatório!$B$4:$B$290,$A36,Relatório!$H$4:$H$290,"≤ 10 dias")</f>
        <v>2</v>
      </c>
      <c r="H36" s="33">
        <f t="shared" ca="1" si="2"/>
        <v>33</v>
      </c>
    </row>
    <row r="37" spans="1:8" x14ac:dyDescent="0.3">
      <c r="A37" s="26" t="s">
        <v>43</v>
      </c>
      <c r="B37" s="27">
        <f ca="1">COUNTIFS(Relatório!$B$4:$B$290,$A37,Relatório!$H$4:$H$290,"180+ dias")</f>
        <v>4</v>
      </c>
      <c r="C37" s="28">
        <f ca="1">COUNTIFS(Relatório!$B$4:$B$290,$A37,Relatório!$H$4:$H$290,"90 a 180 dias")</f>
        <v>0</v>
      </c>
      <c r="D37" s="29">
        <f ca="1">COUNTIFS(Relatório!$B$4:$B$290,$A37,Relatório!$H$4:$H$290,"45 a 90 dias")</f>
        <v>3</v>
      </c>
      <c r="E37" s="30">
        <f ca="1">COUNTIFS(Relatório!$B$4:$B$290,$A37,Relatório!$H$4:$H$290,"30 a 45 dias")</f>
        <v>1</v>
      </c>
      <c r="F37" s="31">
        <f ca="1">COUNTIFS(Relatório!$B$4:$B$290,$A37,Relatório!$H$4:$H$290,"10 a 30 dias")</f>
        <v>0</v>
      </c>
      <c r="G37" s="32">
        <f ca="1">COUNTIFS(Relatório!$B$4:$B$290,$A37,Relatório!$H$4:$H$290,"≤ 10 dias")</f>
        <v>5</v>
      </c>
      <c r="H37" s="33">
        <f t="shared" ca="1" si="2"/>
        <v>13</v>
      </c>
    </row>
    <row r="38" spans="1:8" x14ac:dyDescent="0.3">
      <c r="A38" s="26" t="s">
        <v>44</v>
      </c>
      <c r="B38" s="27">
        <f ca="1">COUNTIFS(Relatório!$B$4:$B$290,$A38,Relatório!$H$4:$H$290,"180+ dias")</f>
        <v>18</v>
      </c>
      <c r="C38" s="28">
        <f ca="1">COUNTIFS(Relatório!$B$4:$B$290,$A38,Relatório!$H$4:$H$290,"90 a 180 dias")</f>
        <v>5</v>
      </c>
      <c r="D38" s="29">
        <f ca="1">COUNTIFS(Relatório!$B$4:$B$290,$A38,Relatório!$H$4:$H$290,"45 a 90 dias")</f>
        <v>2</v>
      </c>
      <c r="E38" s="30">
        <f ca="1">COUNTIFS(Relatório!$B$4:$B$290,$A38,Relatório!$H$4:$H$290,"30 a 45 dias")</f>
        <v>1</v>
      </c>
      <c r="F38" s="31">
        <f ca="1">COUNTIFS(Relatório!$B$4:$B$290,$A38,Relatório!$H$4:$H$290,"10 a 30 dias")</f>
        <v>0</v>
      </c>
      <c r="G38" s="32">
        <f ca="1">COUNTIFS(Relatório!$B$4:$B$290,$A38,Relatório!$H$4:$H$290,"≤ 10 dias")</f>
        <v>1</v>
      </c>
      <c r="H38" s="33">
        <f t="shared" ca="1" si="2"/>
        <v>27</v>
      </c>
    </row>
    <row r="39" spans="1:8" x14ac:dyDescent="0.3">
      <c r="A39" s="26" t="s">
        <v>45</v>
      </c>
      <c r="B39" s="27">
        <f ca="1">COUNTIFS(Relatório!$B$4:$B$290,$A39,Relatório!$H$4:$H$290,"180+ dias")</f>
        <v>34</v>
      </c>
      <c r="C39" s="28">
        <f ca="1">COUNTIFS(Relatório!$B$4:$B$290,$A39,Relatório!$H$4:$H$290,"90 a 180 dias")</f>
        <v>1</v>
      </c>
      <c r="D39" s="29">
        <f ca="1">COUNTIFS(Relatório!$B$4:$B$290,$A39,Relatório!$H$4:$H$290,"45 a 90 dias")</f>
        <v>1</v>
      </c>
      <c r="E39" s="30">
        <f ca="1">COUNTIFS(Relatório!$B$4:$B$290,$A39,Relatório!$H$4:$H$290,"30 a 45 dias")</f>
        <v>1</v>
      </c>
      <c r="F39" s="31">
        <f ca="1">COUNTIFS(Relatório!$B$4:$B$290,$A39,Relatório!$H$4:$H$290,"10 a 30 dias")</f>
        <v>1</v>
      </c>
      <c r="G39" s="32">
        <f ca="1">COUNTIFS(Relatório!$B$4:$B$290,$A39,Relatório!$H$4:$H$290,"≤ 10 dias")</f>
        <v>0</v>
      </c>
      <c r="H39" s="33">
        <f t="shared" ca="1" si="2"/>
        <v>38</v>
      </c>
    </row>
    <row r="40" spans="1:8" x14ac:dyDescent="0.3">
      <c r="A40" s="26" t="s">
        <v>46</v>
      </c>
      <c r="B40" s="27">
        <f ca="1">COUNTIFS(Relatório!$B$4:$B$290,$A40,Relatório!$H$4:$H$290,"180+ dias")</f>
        <v>5</v>
      </c>
      <c r="C40" s="28">
        <f ca="1">COUNTIFS(Relatório!$B$4:$B$290,$A40,Relatório!$H$4:$H$290,"90 a 180 dias")</f>
        <v>0</v>
      </c>
      <c r="D40" s="29">
        <f ca="1">COUNTIFS(Relatório!$B$4:$B$290,$A40,Relatório!$H$4:$H$290,"45 a 90 dias")</f>
        <v>3</v>
      </c>
      <c r="E40" s="30">
        <f ca="1">COUNTIFS(Relatório!$B$4:$B$290,$A40,Relatório!$H$4:$H$290,"30 a 45 dias")</f>
        <v>0</v>
      </c>
      <c r="F40" s="31">
        <f ca="1">COUNTIFS(Relatório!$B$4:$B$290,$A40,Relatório!$H$4:$H$290,"10 a 30 dias")</f>
        <v>1</v>
      </c>
      <c r="G40" s="32">
        <f ca="1">COUNTIFS(Relatório!$B$4:$B$290,$A40,Relatório!$H$4:$H$290,"≤ 10 dias")</f>
        <v>8</v>
      </c>
      <c r="H40" s="33">
        <f t="shared" ca="1" si="2"/>
        <v>17</v>
      </c>
    </row>
    <row r="42" spans="1:8" x14ac:dyDescent="0.3">
      <c r="A42" s="34" t="s">
        <v>47</v>
      </c>
    </row>
  </sheetData>
  <mergeCells count="12">
    <mergeCell ref="A1:N1"/>
    <mergeCell ref="A2:N2"/>
    <mergeCell ref="C5:D6"/>
    <mergeCell ref="A5:B6"/>
    <mergeCell ref="G5:H6"/>
    <mergeCell ref="E5:F6"/>
    <mergeCell ref="I5:J6"/>
    <mergeCell ref="C7:D7"/>
    <mergeCell ref="A7:B7"/>
    <mergeCell ref="G7:H7"/>
    <mergeCell ref="E7:F7"/>
    <mergeCell ref="I7:J7"/>
  </mergeCells>
  <pageMargins left="0.75" right="0.75" top="1" bottom="1" header="0.5" footer="0.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0"/>
  <sheetViews>
    <sheetView showGridLines="0" tabSelected="1" workbookViewId="0">
      <pane ySplit="3" topLeftCell="A4" activePane="bottomLeft" state="frozen"/>
      <selection pane="bottomLeft" sqref="A1:H1"/>
    </sheetView>
  </sheetViews>
  <sheetFormatPr defaultRowHeight="14.4" x14ac:dyDescent="0.3"/>
  <cols>
    <col min="1" max="1" width="16" customWidth="1"/>
    <col min="2" max="2" width="34" customWidth="1"/>
    <col min="3" max="3" width="40" customWidth="1"/>
    <col min="4" max="4" width="11" customWidth="1"/>
    <col min="5" max="5" width="16" customWidth="1"/>
    <col min="6" max="7" width="15" customWidth="1"/>
    <col min="8" max="8" width="16" customWidth="1"/>
  </cols>
  <sheetData>
    <row r="1" spans="1:8" ht="34.049999999999997" customHeight="1" x14ac:dyDescent="0.3">
      <c r="A1" s="57" t="s">
        <v>48</v>
      </c>
      <c r="B1" s="49"/>
      <c r="C1" s="49"/>
      <c r="D1" s="49"/>
      <c r="E1" s="49"/>
      <c r="F1" s="49"/>
      <c r="G1" s="49"/>
      <c r="H1" s="49"/>
    </row>
    <row r="2" spans="1:8" ht="18" customHeight="1" x14ac:dyDescent="0.3">
      <c r="A2" s="48" t="s">
        <v>49</v>
      </c>
      <c r="B2" s="49"/>
      <c r="C2" s="49"/>
      <c r="D2" s="49"/>
      <c r="E2" s="49"/>
      <c r="F2" s="49"/>
      <c r="G2" s="49"/>
      <c r="H2" s="49"/>
    </row>
    <row r="3" spans="1:8" ht="30" customHeight="1" x14ac:dyDescent="0.3">
      <c r="A3" s="35" t="s">
        <v>19</v>
      </c>
      <c r="B3" s="35" t="s">
        <v>34</v>
      </c>
      <c r="C3" s="35" t="s">
        <v>50</v>
      </c>
      <c r="D3" s="35" t="s">
        <v>51</v>
      </c>
      <c r="E3" s="35" t="s">
        <v>52</v>
      </c>
      <c r="F3" s="35" t="s">
        <v>53</v>
      </c>
      <c r="G3" s="35" t="s">
        <v>54</v>
      </c>
      <c r="H3" s="35" t="s">
        <v>55</v>
      </c>
    </row>
    <row r="4" spans="1:8" x14ac:dyDescent="0.3">
      <c r="A4" s="36" t="s">
        <v>29</v>
      </c>
      <c r="B4" s="36" t="s">
        <v>43</v>
      </c>
      <c r="C4" s="36" t="s">
        <v>56</v>
      </c>
      <c r="D4" s="37" t="s">
        <v>57</v>
      </c>
      <c r="E4" s="38">
        <v>46087</v>
      </c>
      <c r="F4" s="38">
        <v>46088</v>
      </c>
      <c r="G4" s="39">
        <f t="shared" ref="G4:G67" ca="1" si="0">IF($F4="","",$F4-TODAY())</f>
        <v>-128</v>
      </c>
      <c r="H4" s="40" t="str">
        <f t="shared" ref="H4:H67" ca="1" si="1">IF($G4="","",IF($G4&gt;=180,"180+ dias",IF($G4&gt;=90,"90 a 180 dias",IF($G4&gt;=45,"45 a 90 dias",IF($G4&gt;=30,"30 a 45 dias",IF($G4&gt;=10,"10 a 30 dias","≤ 10 dias"))))))</f>
        <v>≤ 10 dias</v>
      </c>
    </row>
    <row r="5" spans="1:8" x14ac:dyDescent="0.3">
      <c r="A5" s="41" t="s">
        <v>29</v>
      </c>
      <c r="B5" s="41" t="s">
        <v>43</v>
      </c>
      <c r="C5" s="41" t="s">
        <v>58</v>
      </c>
      <c r="D5" s="42" t="s">
        <v>59</v>
      </c>
      <c r="E5" s="43">
        <v>46087</v>
      </c>
      <c r="F5" s="43">
        <v>46088</v>
      </c>
      <c r="G5" s="44">
        <f t="shared" ca="1" si="0"/>
        <v>-128</v>
      </c>
      <c r="H5" s="45" t="str">
        <f t="shared" ca="1" si="1"/>
        <v>≤ 10 dias</v>
      </c>
    </row>
    <row r="6" spans="1:8" x14ac:dyDescent="0.3">
      <c r="A6" s="36" t="s">
        <v>31</v>
      </c>
      <c r="B6" s="36" t="s">
        <v>38</v>
      </c>
      <c r="C6" s="36" t="s">
        <v>60</v>
      </c>
      <c r="D6" s="37" t="s">
        <v>61</v>
      </c>
      <c r="E6" s="38">
        <v>46142</v>
      </c>
      <c r="F6" s="38">
        <v>46142</v>
      </c>
      <c r="G6" s="39">
        <f t="shared" ca="1" si="0"/>
        <v>-74</v>
      </c>
      <c r="H6" s="40" t="str">
        <f t="shared" ca="1" si="1"/>
        <v>≤ 10 dias</v>
      </c>
    </row>
    <row r="7" spans="1:8" x14ac:dyDescent="0.3">
      <c r="A7" s="41" t="s">
        <v>29</v>
      </c>
      <c r="B7" s="41" t="s">
        <v>35</v>
      </c>
      <c r="C7" s="41" t="s">
        <v>62</v>
      </c>
      <c r="D7" s="42" t="s">
        <v>63</v>
      </c>
      <c r="E7" s="43">
        <v>46148</v>
      </c>
      <c r="F7" s="43">
        <v>46148</v>
      </c>
      <c r="G7" s="44">
        <f t="shared" ca="1" si="0"/>
        <v>-68</v>
      </c>
      <c r="H7" s="45" t="str">
        <f t="shared" ca="1" si="1"/>
        <v>≤ 10 dias</v>
      </c>
    </row>
    <row r="8" spans="1:8" x14ac:dyDescent="0.3">
      <c r="A8" s="36" t="s">
        <v>29</v>
      </c>
      <c r="B8" s="36" t="s">
        <v>35</v>
      </c>
      <c r="C8" s="36" t="s">
        <v>64</v>
      </c>
      <c r="D8" s="37" t="s">
        <v>65</v>
      </c>
      <c r="E8" s="38">
        <v>46148</v>
      </c>
      <c r="F8" s="38">
        <v>46148</v>
      </c>
      <c r="G8" s="39">
        <f t="shared" ca="1" si="0"/>
        <v>-68</v>
      </c>
      <c r="H8" s="40" t="str">
        <f t="shared" ca="1" si="1"/>
        <v>≤ 10 dias</v>
      </c>
    </row>
    <row r="9" spans="1:8" x14ac:dyDescent="0.3">
      <c r="A9" s="41" t="s">
        <v>29</v>
      </c>
      <c r="B9" s="41" t="s">
        <v>35</v>
      </c>
      <c r="C9" s="41" t="s">
        <v>66</v>
      </c>
      <c r="D9" s="42" t="s">
        <v>67</v>
      </c>
      <c r="E9" s="43">
        <v>46148</v>
      </c>
      <c r="F9" s="43">
        <v>46148</v>
      </c>
      <c r="G9" s="44">
        <f t="shared" ca="1" si="0"/>
        <v>-68</v>
      </c>
      <c r="H9" s="45" t="str">
        <f t="shared" ca="1" si="1"/>
        <v>≤ 10 dias</v>
      </c>
    </row>
    <row r="10" spans="1:8" x14ac:dyDescent="0.3">
      <c r="A10" s="36" t="s">
        <v>27</v>
      </c>
      <c r="B10" s="36" t="s">
        <v>37</v>
      </c>
      <c r="C10" s="36" t="s">
        <v>68</v>
      </c>
      <c r="D10" s="37" t="s">
        <v>69</v>
      </c>
      <c r="E10" s="38">
        <v>46126</v>
      </c>
      <c r="F10" s="38">
        <v>46156</v>
      </c>
      <c r="G10" s="39">
        <f t="shared" ca="1" si="0"/>
        <v>-60</v>
      </c>
      <c r="H10" s="40" t="str">
        <f t="shared" ca="1" si="1"/>
        <v>≤ 10 dias</v>
      </c>
    </row>
    <row r="11" spans="1:8" x14ac:dyDescent="0.3">
      <c r="A11" s="41" t="s">
        <v>28</v>
      </c>
      <c r="B11" s="41" t="s">
        <v>46</v>
      </c>
      <c r="C11" s="41" t="s">
        <v>70</v>
      </c>
      <c r="D11" s="42" t="s">
        <v>71</v>
      </c>
      <c r="E11" s="43">
        <v>46156</v>
      </c>
      <c r="F11" s="43">
        <v>46156</v>
      </c>
      <c r="G11" s="44">
        <f t="shared" ca="1" si="0"/>
        <v>-60</v>
      </c>
      <c r="H11" s="45" t="str">
        <f t="shared" ca="1" si="1"/>
        <v>≤ 10 dias</v>
      </c>
    </row>
    <row r="12" spans="1:8" x14ac:dyDescent="0.3">
      <c r="A12" s="36" t="s">
        <v>28</v>
      </c>
      <c r="B12" s="36" t="s">
        <v>46</v>
      </c>
      <c r="C12" s="36" t="s">
        <v>72</v>
      </c>
      <c r="D12" s="37" t="s">
        <v>73</v>
      </c>
      <c r="E12" s="38">
        <v>46156</v>
      </c>
      <c r="F12" s="38">
        <v>46156</v>
      </c>
      <c r="G12" s="39">
        <f t="shared" ca="1" si="0"/>
        <v>-60</v>
      </c>
      <c r="H12" s="40" t="str">
        <f t="shared" ca="1" si="1"/>
        <v>≤ 10 dias</v>
      </c>
    </row>
    <row r="13" spans="1:8" x14ac:dyDescent="0.3">
      <c r="A13" s="41" t="s">
        <v>28</v>
      </c>
      <c r="B13" s="41" t="s">
        <v>46</v>
      </c>
      <c r="C13" s="41" t="s">
        <v>74</v>
      </c>
      <c r="D13" s="42" t="s">
        <v>75</v>
      </c>
      <c r="E13" s="43">
        <v>46156</v>
      </c>
      <c r="F13" s="43">
        <v>46156</v>
      </c>
      <c r="G13" s="44">
        <f t="shared" ca="1" si="0"/>
        <v>-60</v>
      </c>
      <c r="H13" s="45" t="str">
        <f t="shared" ca="1" si="1"/>
        <v>≤ 10 dias</v>
      </c>
    </row>
    <row r="14" spans="1:8" x14ac:dyDescent="0.3">
      <c r="A14" s="36" t="s">
        <v>28</v>
      </c>
      <c r="B14" s="36" t="s">
        <v>46</v>
      </c>
      <c r="C14" s="36" t="s">
        <v>76</v>
      </c>
      <c r="D14" s="37" t="s">
        <v>77</v>
      </c>
      <c r="E14" s="38">
        <v>46156</v>
      </c>
      <c r="F14" s="38">
        <v>46156</v>
      </c>
      <c r="G14" s="39">
        <f t="shared" ca="1" si="0"/>
        <v>-60</v>
      </c>
      <c r="H14" s="40" t="str">
        <f t="shared" ca="1" si="1"/>
        <v>≤ 10 dias</v>
      </c>
    </row>
    <row r="15" spans="1:8" x14ac:dyDescent="0.3">
      <c r="A15" s="41" t="s">
        <v>29</v>
      </c>
      <c r="B15" s="41" t="s">
        <v>35</v>
      </c>
      <c r="C15" s="41" t="s">
        <v>78</v>
      </c>
      <c r="D15" s="42" t="s">
        <v>79</v>
      </c>
      <c r="E15" s="43">
        <v>46148</v>
      </c>
      <c r="F15" s="43">
        <v>46160</v>
      </c>
      <c r="G15" s="44">
        <f t="shared" ca="1" si="0"/>
        <v>-56</v>
      </c>
      <c r="H15" s="45" t="str">
        <f t="shared" ca="1" si="1"/>
        <v>≤ 10 dias</v>
      </c>
    </row>
    <row r="16" spans="1:8" x14ac:dyDescent="0.3">
      <c r="A16" s="36" t="s">
        <v>28</v>
      </c>
      <c r="B16" s="36" t="s">
        <v>46</v>
      </c>
      <c r="C16" s="36" t="s">
        <v>80</v>
      </c>
      <c r="D16" s="37" t="s">
        <v>81</v>
      </c>
      <c r="E16" s="38">
        <v>46156</v>
      </c>
      <c r="F16" s="38">
        <v>46162</v>
      </c>
      <c r="G16" s="39">
        <f t="shared" ca="1" si="0"/>
        <v>-54</v>
      </c>
      <c r="H16" s="40" t="str">
        <f t="shared" ca="1" si="1"/>
        <v>≤ 10 dias</v>
      </c>
    </row>
    <row r="17" spans="1:8" x14ac:dyDescent="0.3">
      <c r="A17" s="41" t="s">
        <v>30</v>
      </c>
      <c r="B17" s="41" t="s">
        <v>42</v>
      </c>
      <c r="C17" s="41" t="s">
        <v>82</v>
      </c>
      <c r="D17" s="42" t="s">
        <v>83</v>
      </c>
      <c r="E17" s="43">
        <v>46087</v>
      </c>
      <c r="F17" s="43">
        <v>46164</v>
      </c>
      <c r="G17" s="44">
        <f t="shared" ca="1" si="0"/>
        <v>-52</v>
      </c>
      <c r="H17" s="45" t="str">
        <f t="shared" ca="1" si="1"/>
        <v>≤ 10 dias</v>
      </c>
    </row>
    <row r="18" spans="1:8" x14ac:dyDescent="0.3">
      <c r="A18" s="36" t="s">
        <v>28</v>
      </c>
      <c r="B18" s="36" t="s">
        <v>46</v>
      </c>
      <c r="C18" s="36" t="s">
        <v>84</v>
      </c>
      <c r="D18" s="37" t="s">
        <v>85</v>
      </c>
      <c r="E18" s="38">
        <v>46156</v>
      </c>
      <c r="F18" s="38">
        <v>46164</v>
      </c>
      <c r="G18" s="39">
        <f t="shared" ca="1" si="0"/>
        <v>-52</v>
      </c>
      <c r="H18" s="40" t="str">
        <f t="shared" ca="1" si="1"/>
        <v>≤ 10 dias</v>
      </c>
    </row>
    <row r="19" spans="1:8" x14ac:dyDescent="0.3">
      <c r="A19" s="41" t="s">
        <v>29</v>
      </c>
      <c r="B19" s="41" t="s">
        <v>43</v>
      </c>
      <c r="C19" s="41" t="s">
        <v>86</v>
      </c>
      <c r="D19" s="42" t="s">
        <v>87</v>
      </c>
      <c r="E19" s="43">
        <v>46087</v>
      </c>
      <c r="F19" s="43">
        <v>46168</v>
      </c>
      <c r="G19" s="44">
        <f t="shared" ca="1" si="0"/>
        <v>-48</v>
      </c>
      <c r="H19" s="45" t="str">
        <f t="shared" ca="1" si="1"/>
        <v>≤ 10 dias</v>
      </c>
    </row>
    <row r="20" spans="1:8" x14ac:dyDescent="0.3">
      <c r="A20" s="36" t="s">
        <v>32</v>
      </c>
      <c r="B20" s="36" t="s">
        <v>41</v>
      </c>
      <c r="C20" s="36" t="s">
        <v>88</v>
      </c>
      <c r="D20" s="37" t="s">
        <v>89</v>
      </c>
      <c r="E20" s="38">
        <v>46169</v>
      </c>
      <c r="F20" s="38">
        <v>46169</v>
      </c>
      <c r="G20" s="39">
        <f t="shared" ca="1" si="0"/>
        <v>-47</v>
      </c>
      <c r="H20" s="40" t="str">
        <f t="shared" ca="1" si="1"/>
        <v>≤ 10 dias</v>
      </c>
    </row>
    <row r="21" spans="1:8" x14ac:dyDescent="0.3">
      <c r="A21" s="41" t="s">
        <v>29</v>
      </c>
      <c r="B21" s="41" t="s">
        <v>43</v>
      </c>
      <c r="C21" s="41" t="s">
        <v>90</v>
      </c>
      <c r="D21" s="42" t="s">
        <v>91</v>
      </c>
      <c r="E21" s="43">
        <v>46087</v>
      </c>
      <c r="F21" s="43">
        <v>46171</v>
      </c>
      <c r="G21" s="44">
        <f t="shared" ca="1" si="0"/>
        <v>-45</v>
      </c>
      <c r="H21" s="45" t="str">
        <f t="shared" ca="1" si="1"/>
        <v>≤ 10 dias</v>
      </c>
    </row>
    <row r="22" spans="1:8" x14ac:dyDescent="0.3">
      <c r="A22" s="36" t="s">
        <v>29</v>
      </c>
      <c r="B22" s="36" t="s">
        <v>35</v>
      </c>
      <c r="C22" s="36" t="s">
        <v>92</v>
      </c>
      <c r="D22" s="37" t="s">
        <v>93</v>
      </c>
      <c r="E22" s="38">
        <v>46148</v>
      </c>
      <c r="F22" s="38">
        <v>46172</v>
      </c>
      <c r="G22" s="39">
        <f t="shared" ca="1" si="0"/>
        <v>-44</v>
      </c>
      <c r="H22" s="40" t="str">
        <f t="shared" ca="1" si="1"/>
        <v>≤ 10 dias</v>
      </c>
    </row>
    <row r="23" spans="1:8" x14ac:dyDescent="0.3">
      <c r="A23" s="41" t="s">
        <v>27</v>
      </c>
      <c r="B23" s="41" t="s">
        <v>40</v>
      </c>
      <c r="C23" s="41" t="s">
        <v>94</v>
      </c>
      <c r="D23" s="42" t="s">
        <v>95</v>
      </c>
      <c r="E23" s="43">
        <v>46188</v>
      </c>
      <c r="F23" s="43">
        <v>46188</v>
      </c>
      <c r="G23" s="44">
        <f t="shared" ca="1" si="0"/>
        <v>-28</v>
      </c>
      <c r="H23" s="45" t="str">
        <f t="shared" ca="1" si="1"/>
        <v>≤ 10 dias</v>
      </c>
    </row>
    <row r="24" spans="1:8" x14ac:dyDescent="0.3">
      <c r="A24" s="36" t="s">
        <v>29</v>
      </c>
      <c r="B24" s="36" t="s">
        <v>35</v>
      </c>
      <c r="C24" s="36" t="s">
        <v>92</v>
      </c>
      <c r="D24" s="37" t="s">
        <v>93</v>
      </c>
      <c r="E24" s="38">
        <v>46148</v>
      </c>
      <c r="F24" s="38">
        <v>46203</v>
      </c>
      <c r="G24" s="39">
        <f t="shared" ca="1" si="0"/>
        <v>-13</v>
      </c>
      <c r="H24" s="40" t="str">
        <f t="shared" ca="1" si="1"/>
        <v>≤ 10 dias</v>
      </c>
    </row>
    <row r="25" spans="1:8" x14ac:dyDescent="0.3">
      <c r="A25" s="41" t="s">
        <v>29</v>
      </c>
      <c r="B25" s="41" t="s">
        <v>43</v>
      </c>
      <c r="C25" s="41" t="s">
        <v>96</v>
      </c>
      <c r="D25" s="42" t="s">
        <v>97</v>
      </c>
      <c r="E25" s="43">
        <v>46087</v>
      </c>
      <c r="F25" s="43">
        <v>46203</v>
      </c>
      <c r="G25" s="44">
        <f t="shared" ca="1" si="0"/>
        <v>-13</v>
      </c>
      <c r="H25" s="45" t="str">
        <f t="shared" ca="1" si="1"/>
        <v>≤ 10 dias</v>
      </c>
    </row>
    <row r="26" spans="1:8" x14ac:dyDescent="0.3">
      <c r="A26" s="36" t="s">
        <v>29</v>
      </c>
      <c r="B26" s="36" t="s">
        <v>35</v>
      </c>
      <c r="C26" s="36" t="s">
        <v>98</v>
      </c>
      <c r="D26" s="37" t="s">
        <v>99</v>
      </c>
      <c r="E26" s="38">
        <v>46148</v>
      </c>
      <c r="F26" s="38">
        <v>46204</v>
      </c>
      <c r="G26" s="39">
        <f t="shared" ca="1" si="0"/>
        <v>-12</v>
      </c>
      <c r="H26" s="40" t="str">
        <f t="shared" ca="1" si="1"/>
        <v>≤ 10 dias</v>
      </c>
    </row>
    <row r="27" spans="1:8" x14ac:dyDescent="0.3">
      <c r="A27" s="41" t="s">
        <v>29</v>
      </c>
      <c r="B27" s="41" t="s">
        <v>35</v>
      </c>
      <c r="C27" s="41" t="s">
        <v>100</v>
      </c>
      <c r="D27" s="42" t="s">
        <v>101</v>
      </c>
      <c r="E27" s="43">
        <v>46148</v>
      </c>
      <c r="F27" s="43">
        <v>46207</v>
      </c>
      <c r="G27" s="44">
        <f t="shared" ca="1" si="0"/>
        <v>-9</v>
      </c>
      <c r="H27" s="45" t="str">
        <f t="shared" ca="1" si="1"/>
        <v>≤ 10 dias</v>
      </c>
    </row>
    <row r="28" spans="1:8" x14ac:dyDescent="0.3">
      <c r="A28" s="36" t="s">
        <v>28</v>
      </c>
      <c r="B28" s="36" t="s">
        <v>46</v>
      </c>
      <c r="C28" s="36" t="s">
        <v>102</v>
      </c>
      <c r="D28" s="37" t="s">
        <v>103</v>
      </c>
      <c r="E28" s="38">
        <v>46156</v>
      </c>
      <c r="F28" s="38">
        <v>46210</v>
      </c>
      <c r="G28" s="39">
        <f t="shared" ca="1" si="0"/>
        <v>-6</v>
      </c>
      <c r="H28" s="40" t="str">
        <f t="shared" ca="1" si="1"/>
        <v>≤ 10 dias</v>
      </c>
    </row>
    <row r="29" spans="1:8" x14ac:dyDescent="0.3">
      <c r="A29" s="41" t="s">
        <v>28</v>
      </c>
      <c r="B29" s="41" t="s">
        <v>46</v>
      </c>
      <c r="C29" s="41" t="s">
        <v>104</v>
      </c>
      <c r="D29" s="42" t="s">
        <v>105</v>
      </c>
      <c r="E29" s="43">
        <v>46156</v>
      </c>
      <c r="F29" s="43">
        <v>46211</v>
      </c>
      <c r="G29" s="44">
        <f t="shared" ca="1" si="0"/>
        <v>-5</v>
      </c>
      <c r="H29" s="45" t="str">
        <f t="shared" ca="1" si="1"/>
        <v>≤ 10 dias</v>
      </c>
    </row>
    <row r="30" spans="1:8" x14ac:dyDescent="0.3">
      <c r="A30" s="36" t="s">
        <v>27</v>
      </c>
      <c r="B30" s="36" t="s">
        <v>40</v>
      </c>
      <c r="C30" s="36" t="s">
        <v>106</v>
      </c>
      <c r="D30" s="37" t="s">
        <v>107</v>
      </c>
      <c r="E30" s="38">
        <v>46205</v>
      </c>
      <c r="F30" s="38">
        <v>46215</v>
      </c>
      <c r="G30" s="39">
        <f t="shared" ca="1" si="0"/>
        <v>-1</v>
      </c>
      <c r="H30" s="40" t="str">
        <f t="shared" ca="1" si="1"/>
        <v>≤ 10 dias</v>
      </c>
    </row>
    <row r="31" spans="1:8" x14ac:dyDescent="0.3">
      <c r="A31" s="41" t="s">
        <v>30</v>
      </c>
      <c r="B31" s="41" t="s">
        <v>42</v>
      </c>
      <c r="C31" s="41" t="s">
        <v>108</v>
      </c>
      <c r="D31" s="42" t="s">
        <v>109</v>
      </c>
      <c r="E31" s="43">
        <v>46203</v>
      </c>
      <c r="F31" s="43">
        <v>46215</v>
      </c>
      <c r="G31" s="44">
        <f t="shared" ca="1" si="0"/>
        <v>-1</v>
      </c>
      <c r="H31" s="45" t="str">
        <f t="shared" ca="1" si="1"/>
        <v>≤ 10 dias</v>
      </c>
    </row>
    <row r="32" spans="1:8" x14ac:dyDescent="0.3">
      <c r="A32" s="36" t="s">
        <v>29</v>
      </c>
      <c r="B32" s="36" t="s">
        <v>35</v>
      </c>
      <c r="C32" s="36" t="s">
        <v>110</v>
      </c>
      <c r="D32" s="37" t="s">
        <v>111</v>
      </c>
      <c r="E32" s="38">
        <v>46148</v>
      </c>
      <c r="F32" s="38">
        <v>46220</v>
      </c>
      <c r="G32" s="39">
        <f t="shared" ca="1" si="0"/>
        <v>4</v>
      </c>
      <c r="H32" s="40" t="str">
        <f t="shared" ca="1" si="1"/>
        <v>≤ 10 dias</v>
      </c>
    </row>
    <row r="33" spans="1:8" x14ac:dyDescent="0.3">
      <c r="A33" s="41" t="s">
        <v>32</v>
      </c>
      <c r="B33" s="41" t="s">
        <v>44</v>
      </c>
      <c r="C33" s="41" t="s">
        <v>112</v>
      </c>
      <c r="D33" s="42" t="s">
        <v>113</v>
      </c>
      <c r="E33" s="43">
        <v>46170</v>
      </c>
      <c r="F33" s="43">
        <v>46223</v>
      </c>
      <c r="G33" s="44">
        <f t="shared" ca="1" si="0"/>
        <v>7</v>
      </c>
      <c r="H33" s="45" t="str">
        <f t="shared" ca="1" si="1"/>
        <v>≤ 10 dias</v>
      </c>
    </row>
    <row r="34" spans="1:8" x14ac:dyDescent="0.3">
      <c r="A34" s="36" t="s">
        <v>27</v>
      </c>
      <c r="B34" s="36" t="s">
        <v>37</v>
      </c>
      <c r="C34" s="36" t="s">
        <v>114</v>
      </c>
      <c r="D34" s="37" t="s">
        <v>115</v>
      </c>
      <c r="E34" s="38">
        <v>46126</v>
      </c>
      <c r="F34" s="38">
        <v>46224</v>
      </c>
      <c r="G34" s="39">
        <f t="shared" ca="1" si="0"/>
        <v>8</v>
      </c>
      <c r="H34" s="40" t="str">
        <f t="shared" ca="1" si="1"/>
        <v>≤ 10 dias</v>
      </c>
    </row>
    <row r="35" spans="1:8" x14ac:dyDescent="0.3">
      <c r="A35" s="41" t="s">
        <v>30</v>
      </c>
      <c r="B35" s="41" t="s">
        <v>42</v>
      </c>
      <c r="C35" s="41" t="s">
        <v>116</v>
      </c>
      <c r="D35" s="42" t="s">
        <v>117</v>
      </c>
      <c r="E35" s="43">
        <v>46203</v>
      </c>
      <c r="F35" s="43">
        <v>46231</v>
      </c>
      <c r="G35" s="44">
        <f t="shared" ca="1" si="0"/>
        <v>15</v>
      </c>
      <c r="H35" s="45" t="str">
        <f t="shared" ca="1" si="1"/>
        <v>10 a 30 dias</v>
      </c>
    </row>
    <row r="36" spans="1:8" x14ac:dyDescent="0.3">
      <c r="A36" s="36" t="s">
        <v>28</v>
      </c>
      <c r="B36" s="36" t="s">
        <v>46</v>
      </c>
      <c r="C36" s="36" t="s">
        <v>118</v>
      </c>
      <c r="D36" s="37" t="s">
        <v>119</v>
      </c>
      <c r="E36" s="38">
        <v>46156</v>
      </c>
      <c r="F36" s="38">
        <v>46233</v>
      </c>
      <c r="G36" s="39">
        <f t="shared" ca="1" si="0"/>
        <v>17</v>
      </c>
      <c r="H36" s="40" t="str">
        <f t="shared" ca="1" si="1"/>
        <v>10 a 30 dias</v>
      </c>
    </row>
    <row r="37" spans="1:8" x14ac:dyDescent="0.3">
      <c r="A37" s="41" t="s">
        <v>27</v>
      </c>
      <c r="B37" s="41" t="s">
        <v>37</v>
      </c>
      <c r="C37" s="41" t="s">
        <v>120</v>
      </c>
      <c r="D37" s="42" t="s">
        <v>121</v>
      </c>
      <c r="E37" s="43">
        <v>46126</v>
      </c>
      <c r="F37" s="43">
        <v>46235</v>
      </c>
      <c r="G37" s="44">
        <f t="shared" ca="1" si="0"/>
        <v>19</v>
      </c>
      <c r="H37" s="45" t="str">
        <f t="shared" ca="1" si="1"/>
        <v>10 a 30 dias</v>
      </c>
    </row>
    <row r="38" spans="1:8" x14ac:dyDescent="0.3">
      <c r="A38" s="36" t="s">
        <v>27</v>
      </c>
      <c r="B38" s="36" t="s">
        <v>45</v>
      </c>
      <c r="C38" s="36" t="s">
        <v>122</v>
      </c>
      <c r="D38" s="37" t="s">
        <v>123</v>
      </c>
      <c r="E38" s="38">
        <v>46122</v>
      </c>
      <c r="F38" s="38">
        <v>46235</v>
      </c>
      <c r="G38" s="39">
        <f t="shared" ca="1" si="0"/>
        <v>19</v>
      </c>
      <c r="H38" s="40" t="str">
        <f t="shared" ca="1" si="1"/>
        <v>10 a 30 dias</v>
      </c>
    </row>
    <row r="39" spans="1:8" x14ac:dyDescent="0.3">
      <c r="A39" s="41" t="s">
        <v>31</v>
      </c>
      <c r="B39" s="41" t="s">
        <v>36</v>
      </c>
      <c r="C39" s="41" t="s">
        <v>124</v>
      </c>
      <c r="D39" s="42" t="s">
        <v>125</v>
      </c>
      <c r="E39" s="43">
        <v>46140</v>
      </c>
      <c r="F39" s="43">
        <v>46238</v>
      </c>
      <c r="G39" s="44">
        <f t="shared" ca="1" si="0"/>
        <v>22</v>
      </c>
      <c r="H39" s="45" t="str">
        <f t="shared" ca="1" si="1"/>
        <v>10 a 30 dias</v>
      </c>
    </row>
    <row r="40" spans="1:8" x14ac:dyDescent="0.3">
      <c r="A40" s="36" t="s">
        <v>31</v>
      </c>
      <c r="B40" s="36" t="s">
        <v>38</v>
      </c>
      <c r="C40" s="36" t="s">
        <v>126</v>
      </c>
      <c r="D40" s="37" t="s">
        <v>127</v>
      </c>
      <c r="E40" s="38">
        <v>46142</v>
      </c>
      <c r="F40" s="38">
        <v>46242</v>
      </c>
      <c r="G40" s="39">
        <f t="shared" ca="1" si="0"/>
        <v>26</v>
      </c>
      <c r="H40" s="40" t="str">
        <f t="shared" ca="1" si="1"/>
        <v>10 a 30 dias</v>
      </c>
    </row>
    <row r="41" spans="1:8" x14ac:dyDescent="0.3">
      <c r="A41" s="41" t="s">
        <v>31</v>
      </c>
      <c r="B41" s="41" t="s">
        <v>38</v>
      </c>
      <c r="C41" s="41" t="s">
        <v>128</v>
      </c>
      <c r="D41" s="42" t="s">
        <v>129</v>
      </c>
      <c r="E41" s="43">
        <v>46142</v>
      </c>
      <c r="F41" s="43">
        <v>46246</v>
      </c>
      <c r="G41" s="44">
        <f t="shared" ca="1" si="0"/>
        <v>30</v>
      </c>
      <c r="H41" s="45" t="str">
        <f t="shared" ca="1" si="1"/>
        <v>30 a 45 dias</v>
      </c>
    </row>
    <row r="42" spans="1:8" x14ac:dyDescent="0.3">
      <c r="A42" s="36" t="s">
        <v>27</v>
      </c>
      <c r="B42" s="36" t="s">
        <v>40</v>
      </c>
      <c r="C42" s="36" t="s">
        <v>106</v>
      </c>
      <c r="D42" s="37" t="s">
        <v>107</v>
      </c>
      <c r="E42" s="38">
        <v>46205</v>
      </c>
      <c r="F42" s="38">
        <v>46246</v>
      </c>
      <c r="G42" s="39">
        <f t="shared" ca="1" si="0"/>
        <v>30</v>
      </c>
      <c r="H42" s="40" t="str">
        <f t="shared" ca="1" si="1"/>
        <v>30 a 45 dias</v>
      </c>
    </row>
    <row r="43" spans="1:8" x14ac:dyDescent="0.3">
      <c r="A43" s="41" t="s">
        <v>31</v>
      </c>
      <c r="B43" s="41" t="s">
        <v>38</v>
      </c>
      <c r="C43" s="41" t="s">
        <v>130</v>
      </c>
      <c r="D43" s="42" t="s">
        <v>131</v>
      </c>
      <c r="E43" s="43">
        <v>46142</v>
      </c>
      <c r="F43" s="43">
        <v>46247</v>
      </c>
      <c r="G43" s="44">
        <f t="shared" ca="1" si="0"/>
        <v>31</v>
      </c>
      <c r="H43" s="45" t="str">
        <f t="shared" ca="1" si="1"/>
        <v>30 a 45 dias</v>
      </c>
    </row>
    <row r="44" spans="1:8" x14ac:dyDescent="0.3">
      <c r="A44" s="36" t="s">
        <v>27</v>
      </c>
      <c r="B44" s="36" t="s">
        <v>40</v>
      </c>
      <c r="C44" s="36" t="s">
        <v>132</v>
      </c>
      <c r="D44" s="37" t="s">
        <v>133</v>
      </c>
      <c r="E44" s="38">
        <v>46119</v>
      </c>
      <c r="F44" s="38">
        <v>46253</v>
      </c>
      <c r="G44" s="39">
        <f t="shared" ca="1" si="0"/>
        <v>37</v>
      </c>
      <c r="H44" s="40" t="str">
        <f t="shared" ca="1" si="1"/>
        <v>30 a 45 dias</v>
      </c>
    </row>
    <row r="45" spans="1:8" x14ac:dyDescent="0.3">
      <c r="A45" s="41" t="s">
        <v>27</v>
      </c>
      <c r="B45" s="41" t="s">
        <v>37</v>
      </c>
      <c r="C45" s="41" t="s">
        <v>134</v>
      </c>
      <c r="D45" s="42" t="s">
        <v>135</v>
      </c>
      <c r="E45" s="43">
        <v>46182</v>
      </c>
      <c r="F45" s="43">
        <v>46254</v>
      </c>
      <c r="G45" s="44">
        <f t="shared" ca="1" si="0"/>
        <v>38</v>
      </c>
      <c r="H45" s="45" t="str">
        <f t="shared" ca="1" si="1"/>
        <v>30 a 45 dias</v>
      </c>
    </row>
    <row r="46" spans="1:8" x14ac:dyDescent="0.3">
      <c r="A46" s="36" t="s">
        <v>32</v>
      </c>
      <c r="B46" s="36" t="s">
        <v>44</v>
      </c>
      <c r="C46" s="36" t="s">
        <v>136</v>
      </c>
      <c r="D46" s="37" t="s">
        <v>137</v>
      </c>
      <c r="E46" s="38">
        <v>46170</v>
      </c>
      <c r="F46" s="38">
        <v>46254</v>
      </c>
      <c r="G46" s="39">
        <f t="shared" ca="1" si="0"/>
        <v>38</v>
      </c>
      <c r="H46" s="40" t="str">
        <f t="shared" ca="1" si="1"/>
        <v>30 a 45 dias</v>
      </c>
    </row>
    <row r="47" spans="1:8" x14ac:dyDescent="0.3">
      <c r="A47" s="41" t="s">
        <v>27</v>
      </c>
      <c r="B47" s="41" t="s">
        <v>45</v>
      </c>
      <c r="C47" s="41" t="s">
        <v>138</v>
      </c>
      <c r="D47" s="42" t="s">
        <v>139</v>
      </c>
      <c r="E47" s="43">
        <v>46122</v>
      </c>
      <c r="F47" s="43">
        <v>46254</v>
      </c>
      <c r="G47" s="44">
        <f t="shared" ca="1" si="0"/>
        <v>38</v>
      </c>
      <c r="H47" s="45" t="str">
        <f t="shared" ca="1" si="1"/>
        <v>30 a 45 dias</v>
      </c>
    </row>
    <row r="48" spans="1:8" x14ac:dyDescent="0.3">
      <c r="A48" s="36" t="s">
        <v>31</v>
      </c>
      <c r="B48" s="36" t="s">
        <v>36</v>
      </c>
      <c r="C48" s="36" t="s">
        <v>140</v>
      </c>
      <c r="D48" s="37" t="s">
        <v>141</v>
      </c>
      <c r="E48" s="38">
        <v>46140</v>
      </c>
      <c r="F48" s="38">
        <v>46255</v>
      </c>
      <c r="G48" s="39">
        <f t="shared" ca="1" si="0"/>
        <v>39</v>
      </c>
      <c r="H48" s="40" t="str">
        <f t="shared" ca="1" si="1"/>
        <v>30 a 45 dias</v>
      </c>
    </row>
    <row r="49" spans="1:8" x14ac:dyDescent="0.3">
      <c r="A49" s="41" t="s">
        <v>29</v>
      </c>
      <c r="B49" s="41" t="s">
        <v>43</v>
      </c>
      <c r="C49" s="41" t="s">
        <v>142</v>
      </c>
      <c r="D49" s="42" t="s">
        <v>143</v>
      </c>
      <c r="E49" s="43">
        <v>46087</v>
      </c>
      <c r="F49" s="43">
        <v>46258</v>
      </c>
      <c r="G49" s="44">
        <f t="shared" ca="1" si="0"/>
        <v>42</v>
      </c>
      <c r="H49" s="45" t="str">
        <f t="shared" ca="1" si="1"/>
        <v>30 a 45 dias</v>
      </c>
    </row>
    <row r="50" spans="1:8" x14ac:dyDescent="0.3">
      <c r="A50" s="36" t="s">
        <v>29</v>
      </c>
      <c r="B50" s="36" t="s">
        <v>35</v>
      </c>
      <c r="C50" s="36" t="s">
        <v>144</v>
      </c>
      <c r="D50" s="37" t="s">
        <v>145</v>
      </c>
      <c r="E50" s="38">
        <v>46148</v>
      </c>
      <c r="F50" s="38">
        <v>46259</v>
      </c>
      <c r="G50" s="39">
        <f t="shared" ca="1" si="0"/>
        <v>43</v>
      </c>
      <c r="H50" s="40" t="str">
        <f t="shared" ca="1" si="1"/>
        <v>30 a 45 dias</v>
      </c>
    </row>
    <row r="51" spans="1:8" x14ac:dyDescent="0.3">
      <c r="A51" s="41" t="s">
        <v>29</v>
      </c>
      <c r="B51" s="41" t="s">
        <v>35</v>
      </c>
      <c r="C51" s="41" t="s">
        <v>146</v>
      </c>
      <c r="D51" s="42" t="s">
        <v>147</v>
      </c>
      <c r="E51" s="43">
        <v>46148</v>
      </c>
      <c r="F51" s="43">
        <v>46259</v>
      </c>
      <c r="G51" s="44">
        <f t="shared" ca="1" si="0"/>
        <v>43</v>
      </c>
      <c r="H51" s="45" t="str">
        <f t="shared" ca="1" si="1"/>
        <v>30 a 45 dias</v>
      </c>
    </row>
    <row r="52" spans="1:8" x14ac:dyDescent="0.3">
      <c r="A52" s="36" t="s">
        <v>27</v>
      </c>
      <c r="B52" s="36" t="s">
        <v>37</v>
      </c>
      <c r="C52" s="36" t="s">
        <v>148</v>
      </c>
      <c r="D52" s="37" t="s">
        <v>149</v>
      </c>
      <c r="E52" s="38">
        <v>46126</v>
      </c>
      <c r="F52" s="38">
        <v>46261</v>
      </c>
      <c r="G52" s="39">
        <f t="shared" ca="1" si="0"/>
        <v>45</v>
      </c>
      <c r="H52" s="40" t="str">
        <f t="shared" ca="1" si="1"/>
        <v>45 a 90 dias</v>
      </c>
    </row>
    <row r="53" spans="1:8" x14ac:dyDescent="0.3">
      <c r="A53" s="41" t="s">
        <v>27</v>
      </c>
      <c r="B53" s="41" t="s">
        <v>37</v>
      </c>
      <c r="C53" s="41" t="s">
        <v>150</v>
      </c>
      <c r="D53" s="42" t="s">
        <v>151</v>
      </c>
      <c r="E53" s="43">
        <v>46126</v>
      </c>
      <c r="F53" s="43">
        <v>46261</v>
      </c>
      <c r="G53" s="44">
        <f t="shared" ca="1" si="0"/>
        <v>45</v>
      </c>
      <c r="H53" s="45" t="str">
        <f t="shared" ca="1" si="1"/>
        <v>45 a 90 dias</v>
      </c>
    </row>
    <row r="54" spans="1:8" x14ac:dyDescent="0.3">
      <c r="A54" s="36" t="s">
        <v>27</v>
      </c>
      <c r="B54" s="36" t="s">
        <v>37</v>
      </c>
      <c r="C54" s="36" t="s">
        <v>152</v>
      </c>
      <c r="D54" s="37" t="s">
        <v>153</v>
      </c>
      <c r="E54" s="38">
        <v>46126</v>
      </c>
      <c r="F54" s="38">
        <v>46263</v>
      </c>
      <c r="G54" s="39">
        <f t="shared" ca="1" si="0"/>
        <v>47</v>
      </c>
      <c r="H54" s="40" t="str">
        <f t="shared" ca="1" si="1"/>
        <v>45 a 90 dias</v>
      </c>
    </row>
    <row r="55" spans="1:8" x14ac:dyDescent="0.3">
      <c r="A55" s="41" t="s">
        <v>27</v>
      </c>
      <c r="B55" s="41" t="s">
        <v>40</v>
      </c>
      <c r="C55" s="41" t="s">
        <v>154</v>
      </c>
      <c r="D55" s="42" t="s">
        <v>154</v>
      </c>
      <c r="E55" s="43">
        <v>46184</v>
      </c>
      <c r="F55" s="43">
        <v>46265</v>
      </c>
      <c r="G55" s="44">
        <f t="shared" ca="1" si="0"/>
        <v>49</v>
      </c>
      <c r="H55" s="45" t="str">
        <f t="shared" ca="1" si="1"/>
        <v>45 a 90 dias</v>
      </c>
    </row>
    <row r="56" spans="1:8" x14ac:dyDescent="0.3">
      <c r="A56" s="36" t="s">
        <v>29</v>
      </c>
      <c r="B56" s="36" t="s">
        <v>35</v>
      </c>
      <c r="C56" s="36" t="s">
        <v>155</v>
      </c>
      <c r="D56" s="37" t="s">
        <v>156</v>
      </c>
      <c r="E56" s="38">
        <v>46148</v>
      </c>
      <c r="F56" s="38">
        <v>46266</v>
      </c>
      <c r="G56" s="39">
        <f t="shared" ca="1" si="0"/>
        <v>50</v>
      </c>
      <c r="H56" s="40" t="str">
        <f t="shared" ca="1" si="1"/>
        <v>45 a 90 dias</v>
      </c>
    </row>
    <row r="57" spans="1:8" x14ac:dyDescent="0.3">
      <c r="A57" s="41" t="s">
        <v>27</v>
      </c>
      <c r="B57" s="41" t="s">
        <v>37</v>
      </c>
      <c r="C57" s="41" t="s">
        <v>157</v>
      </c>
      <c r="D57" s="42" t="s">
        <v>158</v>
      </c>
      <c r="E57" s="43">
        <v>46175</v>
      </c>
      <c r="F57" s="43">
        <v>46266</v>
      </c>
      <c r="G57" s="44">
        <f t="shared" ca="1" si="0"/>
        <v>50</v>
      </c>
      <c r="H57" s="45" t="str">
        <f t="shared" ca="1" si="1"/>
        <v>45 a 90 dias</v>
      </c>
    </row>
    <row r="58" spans="1:8" x14ac:dyDescent="0.3">
      <c r="A58" s="36" t="s">
        <v>27</v>
      </c>
      <c r="B58" s="36" t="s">
        <v>37</v>
      </c>
      <c r="C58" s="36" t="s">
        <v>159</v>
      </c>
      <c r="D58" s="37" t="s">
        <v>160</v>
      </c>
      <c r="E58" s="38">
        <v>46126</v>
      </c>
      <c r="F58" s="38">
        <v>46266</v>
      </c>
      <c r="G58" s="39">
        <f t="shared" ca="1" si="0"/>
        <v>50</v>
      </c>
      <c r="H58" s="40" t="str">
        <f t="shared" ca="1" si="1"/>
        <v>45 a 90 dias</v>
      </c>
    </row>
    <row r="59" spans="1:8" x14ac:dyDescent="0.3">
      <c r="A59" s="41" t="s">
        <v>27</v>
      </c>
      <c r="B59" s="41" t="s">
        <v>37</v>
      </c>
      <c r="C59" s="41" t="s">
        <v>161</v>
      </c>
      <c r="D59" s="42" t="s">
        <v>162</v>
      </c>
      <c r="E59" s="43">
        <v>46189</v>
      </c>
      <c r="F59" s="43">
        <v>46266</v>
      </c>
      <c r="G59" s="44">
        <f t="shared" ca="1" si="0"/>
        <v>50</v>
      </c>
      <c r="H59" s="45" t="str">
        <f t="shared" ca="1" si="1"/>
        <v>45 a 90 dias</v>
      </c>
    </row>
    <row r="60" spans="1:8" x14ac:dyDescent="0.3">
      <c r="A60" s="36" t="s">
        <v>27</v>
      </c>
      <c r="B60" s="36" t="s">
        <v>37</v>
      </c>
      <c r="C60" s="36" t="s">
        <v>163</v>
      </c>
      <c r="D60" s="37" t="s">
        <v>164</v>
      </c>
      <c r="E60" s="38">
        <v>46126</v>
      </c>
      <c r="F60" s="38">
        <v>46266</v>
      </c>
      <c r="G60" s="39">
        <f t="shared" ca="1" si="0"/>
        <v>50</v>
      </c>
      <c r="H60" s="40" t="str">
        <f t="shared" ca="1" si="1"/>
        <v>45 a 90 dias</v>
      </c>
    </row>
    <row r="61" spans="1:8" x14ac:dyDescent="0.3">
      <c r="A61" s="41" t="s">
        <v>30</v>
      </c>
      <c r="B61" s="41" t="s">
        <v>42</v>
      </c>
      <c r="C61" s="41" t="s">
        <v>165</v>
      </c>
      <c r="D61" s="42" t="s">
        <v>166</v>
      </c>
      <c r="E61" s="43">
        <v>46203</v>
      </c>
      <c r="F61" s="43">
        <v>46266</v>
      </c>
      <c r="G61" s="44">
        <f t="shared" ca="1" si="0"/>
        <v>50</v>
      </c>
      <c r="H61" s="45" t="str">
        <f t="shared" ca="1" si="1"/>
        <v>45 a 90 dias</v>
      </c>
    </row>
    <row r="62" spans="1:8" x14ac:dyDescent="0.3">
      <c r="A62" s="36" t="s">
        <v>32</v>
      </c>
      <c r="B62" s="36" t="s">
        <v>44</v>
      </c>
      <c r="C62" s="36" t="s">
        <v>167</v>
      </c>
      <c r="D62" s="37" t="s">
        <v>168</v>
      </c>
      <c r="E62" s="38">
        <v>46170</v>
      </c>
      <c r="F62" s="38">
        <v>46266</v>
      </c>
      <c r="G62" s="39">
        <f t="shared" ca="1" si="0"/>
        <v>50</v>
      </c>
      <c r="H62" s="40" t="str">
        <f t="shared" ca="1" si="1"/>
        <v>45 a 90 dias</v>
      </c>
    </row>
    <row r="63" spans="1:8" x14ac:dyDescent="0.3">
      <c r="A63" s="41" t="s">
        <v>32</v>
      </c>
      <c r="B63" s="41" t="s">
        <v>44</v>
      </c>
      <c r="C63" s="41" t="s">
        <v>169</v>
      </c>
      <c r="D63" s="42" t="s">
        <v>170</v>
      </c>
      <c r="E63" s="43">
        <v>46170</v>
      </c>
      <c r="F63" s="43">
        <v>46266</v>
      </c>
      <c r="G63" s="44">
        <f t="shared" ca="1" si="0"/>
        <v>50</v>
      </c>
      <c r="H63" s="45" t="str">
        <f t="shared" ca="1" si="1"/>
        <v>45 a 90 dias</v>
      </c>
    </row>
    <row r="64" spans="1:8" x14ac:dyDescent="0.3">
      <c r="A64" s="36" t="s">
        <v>30</v>
      </c>
      <c r="B64" s="36" t="s">
        <v>42</v>
      </c>
      <c r="C64" s="36" t="s">
        <v>171</v>
      </c>
      <c r="D64" s="37" t="s">
        <v>172</v>
      </c>
      <c r="E64" s="38">
        <v>46087</v>
      </c>
      <c r="F64" s="38">
        <v>46267</v>
      </c>
      <c r="G64" s="39">
        <f t="shared" ca="1" si="0"/>
        <v>51</v>
      </c>
      <c r="H64" s="40" t="str">
        <f t="shared" ca="1" si="1"/>
        <v>45 a 90 dias</v>
      </c>
    </row>
    <row r="65" spans="1:8" x14ac:dyDescent="0.3">
      <c r="A65" s="41" t="s">
        <v>28</v>
      </c>
      <c r="B65" s="41" t="s">
        <v>46</v>
      </c>
      <c r="C65" s="41" t="s">
        <v>173</v>
      </c>
      <c r="D65" s="42" t="s">
        <v>174</v>
      </c>
      <c r="E65" s="43">
        <v>46156</v>
      </c>
      <c r="F65" s="43">
        <v>46267</v>
      </c>
      <c r="G65" s="44">
        <f t="shared" ca="1" si="0"/>
        <v>51</v>
      </c>
      <c r="H65" s="45" t="str">
        <f t="shared" ca="1" si="1"/>
        <v>45 a 90 dias</v>
      </c>
    </row>
    <row r="66" spans="1:8" x14ac:dyDescent="0.3">
      <c r="A66" s="36" t="s">
        <v>28</v>
      </c>
      <c r="B66" s="36" t="s">
        <v>46</v>
      </c>
      <c r="C66" s="36" t="s">
        <v>175</v>
      </c>
      <c r="D66" s="37" t="s">
        <v>176</v>
      </c>
      <c r="E66" s="38">
        <v>46156</v>
      </c>
      <c r="F66" s="38">
        <v>46267</v>
      </c>
      <c r="G66" s="39">
        <f t="shared" ca="1" si="0"/>
        <v>51</v>
      </c>
      <c r="H66" s="40" t="str">
        <f t="shared" ca="1" si="1"/>
        <v>45 a 90 dias</v>
      </c>
    </row>
    <row r="67" spans="1:8" x14ac:dyDescent="0.3">
      <c r="A67" s="41" t="s">
        <v>28</v>
      </c>
      <c r="B67" s="41" t="s">
        <v>46</v>
      </c>
      <c r="C67" s="41" t="s">
        <v>177</v>
      </c>
      <c r="D67" s="42" t="s">
        <v>178</v>
      </c>
      <c r="E67" s="43">
        <v>46156</v>
      </c>
      <c r="F67" s="43">
        <v>46267</v>
      </c>
      <c r="G67" s="44">
        <f t="shared" ca="1" si="0"/>
        <v>51</v>
      </c>
      <c r="H67" s="45" t="str">
        <f t="shared" ca="1" si="1"/>
        <v>45 a 90 dias</v>
      </c>
    </row>
    <row r="68" spans="1:8" x14ac:dyDescent="0.3">
      <c r="A68" s="36" t="s">
        <v>30</v>
      </c>
      <c r="B68" s="36" t="s">
        <v>42</v>
      </c>
      <c r="C68" s="36" t="s">
        <v>179</v>
      </c>
      <c r="D68" s="37" t="s">
        <v>180</v>
      </c>
      <c r="E68" s="38">
        <v>46203</v>
      </c>
      <c r="F68" s="38">
        <v>46269</v>
      </c>
      <c r="G68" s="39">
        <f t="shared" ref="G68:G131" ca="1" si="2">IF($F68="","",$F68-TODAY())</f>
        <v>53</v>
      </c>
      <c r="H68" s="40" t="str">
        <f t="shared" ref="H68:H131" ca="1" si="3">IF($G68="","",IF($G68&gt;=180,"180+ dias",IF($G68&gt;=90,"90 a 180 dias",IF($G68&gt;=45,"45 a 90 dias",IF($G68&gt;=30,"30 a 45 dias",IF($G68&gt;=10,"10 a 30 dias","≤ 10 dias"))))))</f>
        <v>45 a 90 dias</v>
      </c>
    </row>
    <row r="69" spans="1:8" x14ac:dyDescent="0.3">
      <c r="A69" s="41" t="s">
        <v>31</v>
      </c>
      <c r="B69" s="41" t="s">
        <v>36</v>
      </c>
      <c r="C69" s="41" t="s">
        <v>181</v>
      </c>
      <c r="D69" s="42" t="s">
        <v>182</v>
      </c>
      <c r="E69" s="43">
        <v>46140</v>
      </c>
      <c r="F69" s="43">
        <v>46271</v>
      </c>
      <c r="G69" s="44">
        <f t="shared" ca="1" si="2"/>
        <v>55</v>
      </c>
      <c r="H69" s="45" t="str">
        <f t="shared" ca="1" si="3"/>
        <v>45 a 90 dias</v>
      </c>
    </row>
    <row r="70" spans="1:8" x14ac:dyDescent="0.3">
      <c r="A70" s="36" t="s">
        <v>27</v>
      </c>
      <c r="B70" s="36" t="s">
        <v>40</v>
      </c>
      <c r="C70" s="36" t="s">
        <v>183</v>
      </c>
      <c r="D70" s="37" t="s">
        <v>184</v>
      </c>
      <c r="E70" s="38">
        <v>46182</v>
      </c>
      <c r="F70" s="38">
        <v>46273</v>
      </c>
      <c r="G70" s="39">
        <f t="shared" ca="1" si="2"/>
        <v>57</v>
      </c>
      <c r="H70" s="40" t="str">
        <f t="shared" ca="1" si="3"/>
        <v>45 a 90 dias</v>
      </c>
    </row>
    <row r="71" spans="1:8" x14ac:dyDescent="0.3">
      <c r="A71" s="41" t="s">
        <v>27</v>
      </c>
      <c r="B71" s="41" t="s">
        <v>40</v>
      </c>
      <c r="C71" s="41" t="s">
        <v>106</v>
      </c>
      <c r="D71" s="42" t="s">
        <v>107</v>
      </c>
      <c r="E71" s="43">
        <v>46205</v>
      </c>
      <c r="F71" s="43">
        <v>46277</v>
      </c>
      <c r="G71" s="44">
        <f t="shared" ca="1" si="2"/>
        <v>61</v>
      </c>
      <c r="H71" s="45" t="str">
        <f t="shared" ca="1" si="3"/>
        <v>45 a 90 dias</v>
      </c>
    </row>
    <row r="72" spans="1:8" x14ac:dyDescent="0.3">
      <c r="A72" s="36" t="s">
        <v>32</v>
      </c>
      <c r="B72" s="36" t="s">
        <v>41</v>
      </c>
      <c r="C72" s="36" t="s">
        <v>185</v>
      </c>
      <c r="D72" s="37" t="s">
        <v>186</v>
      </c>
      <c r="E72" s="38">
        <v>46169</v>
      </c>
      <c r="F72" s="38">
        <v>46277</v>
      </c>
      <c r="G72" s="39">
        <f t="shared" ca="1" si="2"/>
        <v>61</v>
      </c>
      <c r="H72" s="40" t="str">
        <f t="shared" ca="1" si="3"/>
        <v>45 a 90 dias</v>
      </c>
    </row>
    <row r="73" spans="1:8" x14ac:dyDescent="0.3">
      <c r="A73" s="41" t="s">
        <v>30</v>
      </c>
      <c r="B73" s="41" t="s">
        <v>42</v>
      </c>
      <c r="C73" s="41" t="s">
        <v>187</v>
      </c>
      <c r="D73" s="42" t="s">
        <v>188</v>
      </c>
      <c r="E73" s="43">
        <v>46204</v>
      </c>
      <c r="F73" s="43">
        <v>46277</v>
      </c>
      <c r="G73" s="44">
        <f t="shared" ca="1" si="2"/>
        <v>61</v>
      </c>
      <c r="H73" s="45" t="str">
        <f t="shared" ca="1" si="3"/>
        <v>45 a 90 dias</v>
      </c>
    </row>
    <row r="74" spans="1:8" x14ac:dyDescent="0.3">
      <c r="A74" s="36" t="s">
        <v>27</v>
      </c>
      <c r="B74" s="36" t="s">
        <v>37</v>
      </c>
      <c r="C74" s="36" t="s">
        <v>189</v>
      </c>
      <c r="D74" s="37" t="s">
        <v>190</v>
      </c>
      <c r="E74" s="38">
        <v>46181</v>
      </c>
      <c r="F74" s="38">
        <v>46280</v>
      </c>
      <c r="G74" s="39">
        <f t="shared" ca="1" si="2"/>
        <v>64</v>
      </c>
      <c r="H74" s="40" t="str">
        <f t="shared" ca="1" si="3"/>
        <v>45 a 90 dias</v>
      </c>
    </row>
    <row r="75" spans="1:8" x14ac:dyDescent="0.3">
      <c r="A75" s="41" t="s">
        <v>27</v>
      </c>
      <c r="B75" s="41" t="s">
        <v>40</v>
      </c>
      <c r="C75" s="41" t="s">
        <v>191</v>
      </c>
      <c r="D75" s="42" t="s">
        <v>192</v>
      </c>
      <c r="E75" s="43">
        <v>46119</v>
      </c>
      <c r="F75" s="43">
        <v>46280</v>
      </c>
      <c r="G75" s="44">
        <f t="shared" ca="1" si="2"/>
        <v>64</v>
      </c>
      <c r="H75" s="45" t="str">
        <f t="shared" ca="1" si="3"/>
        <v>45 a 90 dias</v>
      </c>
    </row>
    <row r="76" spans="1:8" x14ac:dyDescent="0.3">
      <c r="A76" s="36" t="s">
        <v>27</v>
      </c>
      <c r="B76" s="36" t="s">
        <v>40</v>
      </c>
      <c r="C76" s="36" t="s">
        <v>193</v>
      </c>
      <c r="D76" s="37" t="s">
        <v>194</v>
      </c>
      <c r="E76" s="38">
        <v>46126</v>
      </c>
      <c r="F76" s="38">
        <v>46282</v>
      </c>
      <c r="G76" s="39">
        <f t="shared" ca="1" si="2"/>
        <v>66</v>
      </c>
      <c r="H76" s="40" t="str">
        <f t="shared" ca="1" si="3"/>
        <v>45 a 90 dias</v>
      </c>
    </row>
    <row r="77" spans="1:8" x14ac:dyDescent="0.3">
      <c r="A77" s="41" t="s">
        <v>32</v>
      </c>
      <c r="B77" s="41" t="s">
        <v>41</v>
      </c>
      <c r="C77" s="41" t="s">
        <v>195</v>
      </c>
      <c r="D77" s="42" t="s">
        <v>196</v>
      </c>
      <c r="E77" s="43">
        <v>46213</v>
      </c>
      <c r="F77" s="43">
        <v>46291</v>
      </c>
      <c r="G77" s="44">
        <f t="shared" ca="1" si="2"/>
        <v>75</v>
      </c>
      <c r="H77" s="45" t="str">
        <f t="shared" ca="1" si="3"/>
        <v>45 a 90 dias</v>
      </c>
    </row>
    <row r="78" spans="1:8" x14ac:dyDescent="0.3">
      <c r="A78" s="36" t="s">
        <v>27</v>
      </c>
      <c r="B78" s="36" t="s">
        <v>37</v>
      </c>
      <c r="C78" s="36" t="s">
        <v>197</v>
      </c>
      <c r="D78" s="37" t="s">
        <v>198</v>
      </c>
      <c r="E78" s="38">
        <v>46126</v>
      </c>
      <c r="F78" s="38">
        <v>46295</v>
      </c>
      <c r="G78" s="39">
        <f t="shared" ca="1" si="2"/>
        <v>79</v>
      </c>
      <c r="H78" s="40" t="str">
        <f t="shared" ca="1" si="3"/>
        <v>45 a 90 dias</v>
      </c>
    </row>
    <row r="79" spans="1:8" x14ac:dyDescent="0.3">
      <c r="A79" s="41" t="s">
        <v>29</v>
      </c>
      <c r="B79" s="41" t="s">
        <v>43</v>
      </c>
      <c r="C79" s="41" t="s">
        <v>199</v>
      </c>
      <c r="D79" s="42" t="s">
        <v>200</v>
      </c>
      <c r="E79" s="43">
        <v>46087</v>
      </c>
      <c r="F79" s="43">
        <v>46295</v>
      </c>
      <c r="G79" s="44">
        <f t="shared" ca="1" si="2"/>
        <v>79</v>
      </c>
      <c r="H79" s="45" t="str">
        <f t="shared" ca="1" si="3"/>
        <v>45 a 90 dias</v>
      </c>
    </row>
    <row r="80" spans="1:8" x14ac:dyDescent="0.3">
      <c r="A80" s="36" t="s">
        <v>29</v>
      </c>
      <c r="B80" s="36" t="s">
        <v>35</v>
      </c>
      <c r="C80" s="36" t="s">
        <v>201</v>
      </c>
      <c r="D80" s="37" t="s">
        <v>202</v>
      </c>
      <c r="E80" s="38">
        <v>46148</v>
      </c>
      <c r="F80" s="38">
        <v>46296</v>
      </c>
      <c r="G80" s="39">
        <f t="shared" ca="1" si="2"/>
        <v>80</v>
      </c>
      <c r="H80" s="40" t="str">
        <f t="shared" ca="1" si="3"/>
        <v>45 a 90 dias</v>
      </c>
    </row>
    <row r="81" spans="1:8" x14ac:dyDescent="0.3">
      <c r="A81" s="41" t="s">
        <v>27</v>
      </c>
      <c r="B81" s="41" t="s">
        <v>37</v>
      </c>
      <c r="C81" s="41" t="s">
        <v>203</v>
      </c>
      <c r="D81" s="42" t="s">
        <v>204</v>
      </c>
      <c r="E81" s="43">
        <v>46126</v>
      </c>
      <c r="F81" s="43">
        <v>46296</v>
      </c>
      <c r="G81" s="44">
        <f t="shared" ca="1" si="2"/>
        <v>80</v>
      </c>
      <c r="H81" s="45" t="str">
        <f t="shared" ca="1" si="3"/>
        <v>45 a 90 dias</v>
      </c>
    </row>
    <row r="82" spans="1:8" x14ac:dyDescent="0.3">
      <c r="A82" s="36" t="s">
        <v>27</v>
      </c>
      <c r="B82" s="36" t="s">
        <v>37</v>
      </c>
      <c r="C82" s="36" t="s">
        <v>205</v>
      </c>
      <c r="D82" s="37" t="s">
        <v>206</v>
      </c>
      <c r="E82" s="38">
        <v>46126</v>
      </c>
      <c r="F82" s="38">
        <v>46296</v>
      </c>
      <c r="G82" s="39">
        <f t="shared" ca="1" si="2"/>
        <v>80</v>
      </c>
      <c r="H82" s="40" t="str">
        <f t="shared" ca="1" si="3"/>
        <v>45 a 90 dias</v>
      </c>
    </row>
    <row r="83" spans="1:8" x14ac:dyDescent="0.3">
      <c r="A83" s="41" t="s">
        <v>32</v>
      </c>
      <c r="B83" s="41" t="s">
        <v>41</v>
      </c>
      <c r="C83" s="41" t="s">
        <v>207</v>
      </c>
      <c r="D83" s="42" t="s">
        <v>208</v>
      </c>
      <c r="E83" s="43">
        <v>46169</v>
      </c>
      <c r="F83" s="43">
        <v>46296</v>
      </c>
      <c r="G83" s="44">
        <f t="shared" ca="1" si="2"/>
        <v>80</v>
      </c>
      <c r="H83" s="45" t="str">
        <f t="shared" ca="1" si="3"/>
        <v>45 a 90 dias</v>
      </c>
    </row>
    <row r="84" spans="1:8" x14ac:dyDescent="0.3">
      <c r="A84" s="36" t="s">
        <v>29</v>
      </c>
      <c r="B84" s="36" t="s">
        <v>43</v>
      </c>
      <c r="C84" s="36" t="s">
        <v>209</v>
      </c>
      <c r="D84" s="37" t="s">
        <v>210</v>
      </c>
      <c r="E84" s="38">
        <v>46087</v>
      </c>
      <c r="F84" s="38">
        <v>46296</v>
      </c>
      <c r="G84" s="39">
        <f t="shared" ca="1" si="2"/>
        <v>80</v>
      </c>
      <c r="H84" s="40" t="str">
        <f t="shared" ca="1" si="3"/>
        <v>45 a 90 dias</v>
      </c>
    </row>
    <row r="85" spans="1:8" x14ac:dyDescent="0.3">
      <c r="A85" s="41" t="s">
        <v>27</v>
      </c>
      <c r="B85" s="41" t="s">
        <v>45</v>
      </c>
      <c r="C85" s="41" t="s">
        <v>211</v>
      </c>
      <c r="D85" s="42" t="s">
        <v>212</v>
      </c>
      <c r="E85" s="43">
        <v>46122</v>
      </c>
      <c r="F85" s="43">
        <v>46296</v>
      </c>
      <c r="G85" s="44">
        <f t="shared" ca="1" si="2"/>
        <v>80</v>
      </c>
      <c r="H85" s="45" t="str">
        <f t="shared" ca="1" si="3"/>
        <v>45 a 90 dias</v>
      </c>
    </row>
    <row r="86" spans="1:8" x14ac:dyDescent="0.3">
      <c r="A86" s="36" t="s">
        <v>29</v>
      </c>
      <c r="B86" s="36" t="s">
        <v>43</v>
      </c>
      <c r="C86" s="36" t="s">
        <v>213</v>
      </c>
      <c r="D86" s="37" t="s">
        <v>214</v>
      </c>
      <c r="E86" s="38">
        <v>46087</v>
      </c>
      <c r="F86" s="38">
        <v>46304</v>
      </c>
      <c r="G86" s="39">
        <f t="shared" ca="1" si="2"/>
        <v>88</v>
      </c>
      <c r="H86" s="40" t="str">
        <f t="shared" ca="1" si="3"/>
        <v>45 a 90 dias</v>
      </c>
    </row>
    <row r="87" spans="1:8" x14ac:dyDescent="0.3">
      <c r="A87" s="41" t="s">
        <v>27</v>
      </c>
      <c r="B87" s="41" t="s">
        <v>37</v>
      </c>
      <c r="C87" s="41" t="s">
        <v>215</v>
      </c>
      <c r="D87" s="42" t="s">
        <v>216</v>
      </c>
      <c r="E87" s="43">
        <v>46126</v>
      </c>
      <c r="F87" s="43">
        <v>46310</v>
      </c>
      <c r="G87" s="44">
        <f t="shared" ca="1" si="2"/>
        <v>94</v>
      </c>
      <c r="H87" s="45" t="str">
        <f t="shared" ca="1" si="3"/>
        <v>90 a 180 dias</v>
      </c>
    </row>
    <row r="88" spans="1:8" x14ac:dyDescent="0.3">
      <c r="A88" s="36" t="s">
        <v>32</v>
      </c>
      <c r="B88" s="36" t="s">
        <v>44</v>
      </c>
      <c r="C88" s="36" t="s">
        <v>217</v>
      </c>
      <c r="D88" s="37" t="s">
        <v>218</v>
      </c>
      <c r="E88" s="38">
        <v>46170</v>
      </c>
      <c r="F88" s="38">
        <v>46313</v>
      </c>
      <c r="G88" s="39">
        <f t="shared" ca="1" si="2"/>
        <v>97</v>
      </c>
      <c r="H88" s="40" t="str">
        <f t="shared" ca="1" si="3"/>
        <v>90 a 180 dias</v>
      </c>
    </row>
    <row r="89" spans="1:8" x14ac:dyDescent="0.3">
      <c r="A89" s="41" t="s">
        <v>32</v>
      </c>
      <c r="B89" s="41" t="s">
        <v>44</v>
      </c>
      <c r="C89" s="41" t="s">
        <v>219</v>
      </c>
      <c r="D89" s="42" t="s">
        <v>220</v>
      </c>
      <c r="E89" s="43">
        <v>46170</v>
      </c>
      <c r="F89" s="43">
        <v>46314</v>
      </c>
      <c r="G89" s="44">
        <f t="shared" ca="1" si="2"/>
        <v>98</v>
      </c>
      <c r="H89" s="45" t="str">
        <f t="shared" ca="1" si="3"/>
        <v>90 a 180 dias</v>
      </c>
    </row>
    <row r="90" spans="1:8" x14ac:dyDescent="0.3">
      <c r="A90" s="36" t="s">
        <v>32</v>
      </c>
      <c r="B90" s="36" t="s">
        <v>41</v>
      </c>
      <c r="C90" s="36" t="s">
        <v>221</v>
      </c>
      <c r="D90" s="37" t="s">
        <v>222</v>
      </c>
      <c r="E90" s="38">
        <v>46213</v>
      </c>
      <c r="F90" s="38">
        <v>46323</v>
      </c>
      <c r="G90" s="39">
        <f t="shared" ca="1" si="2"/>
        <v>107</v>
      </c>
      <c r="H90" s="40" t="str">
        <f t="shared" ca="1" si="3"/>
        <v>90 a 180 dias</v>
      </c>
    </row>
    <row r="91" spans="1:8" x14ac:dyDescent="0.3">
      <c r="A91" s="41" t="s">
        <v>27</v>
      </c>
      <c r="B91" s="41" t="s">
        <v>40</v>
      </c>
      <c r="C91" s="41" t="s">
        <v>223</v>
      </c>
      <c r="D91" s="42" t="s">
        <v>224</v>
      </c>
      <c r="E91" s="43">
        <v>46153</v>
      </c>
      <c r="F91" s="43">
        <v>46324</v>
      </c>
      <c r="G91" s="44">
        <f t="shared" ca="1" si="2"/>
        <v>108</v>
      </c>
      <c r="H91" s="45" t="str">
        <f t="shared" ca="1" si="3"/>
        <v>90 a 180 dias</v>
      </c>
    </row>
    <row r="92" spans="1:8" x14ac:dyDescent="0.3">
      <c r="A92" s="36" t="s">
        <v>30</v>
      </c>
      <c r="B92" s="36" t="s">
        <v>42</v>
      </c>
      <c r="C92" s="36" t="s">
        <v>225</v>
      </c>
      <c r="D92" s="37" t="s">
        <v>226</v>
      </c>
      <c r="E92" s="38">
        <v>46203</v>
      </c>
      <c r="F92" s="38">
        <v>46327</v>
      </c>
      <c r="G92" s="39">
        <f t="shared" ca="1" si="2"/>
        <v>111</v>
      </c>
      <c r="H92" s="40" t="str">
        <f t="shared" ca="1" si="3"/>
        <v>90 a 180 dias</v>
      </c>
    </row>
    <row r="93" spans="1:8" x14ac:dyDescent="0.3">
      <c r="A93" s="41" t="s">
        <v>32</v>
      </c>
      <c r="B93" s="41" t="s">
        <v>44</v>
      </c>
      <c r="C93" s="41" t="s">
        <v>227</v>
      </c>
      <c r="D93" s="42" t="s">
        <v>168</v>
      </c>
      <c r="E93" s="43">
        <v>46170</v>
      </c>
      <c r="F93" s="43">
        <v>46327</v>
      </c>
      <c r="G93" s="44">
        <f t="shared" ca="1" si="2"/>
        <v>111</v>
      </c>
      <c r="H93" s="45" t="str">
        <f t="shared" ca="1" si="3"/>
        <v>90 a 180 dias</v>
      </c>
    </row>
    <row r="94" spans="1:8" x14ac:dyDescent="0.3">
      <c r="A94" s="36" t="s">
        <v>32</v>
      </c>
      <c r="B94" s="36" t="s">
        <v>44</v>
      </c>
      <c r="C94" s="36" t="s">
        <v>228</v>
      </c>
      <c r="D94" s="37" t="s">
        <v>229</v>
      </c>
      <c r="E94" s="38">
        <v>46170</v>
      </c>
      <c r="F94" s="38">
        <v>46327</v>
      </c>
      <c r="G94" s="39">
        <f t="shared" ca="1" si="2"/>
        <v>111</v>
      </c>
      <c r="H94" s="40" t="str">
        <f t="shared" ca="1" si="3"/>
        <v>90 a 180 dias</v>
      </c>
    </row>
    <row r="95" spans="1:8" x14ac:dyDescent="0.3">
      <c r="A95" s="41" t="s">
        <v>27</v>
      </c>
      <c r="B95" s="41" t="s">
        <v>45</v>
      </c>
      <c r="C95" s="41" t="s">
        <v>230</v>
      </c>
      <c r="D95" s="42" t="s">
        <v>231</v>
      </c>
      <c r="E95" s="43">
        <v>46122</v>
      </c>
      <c r="F95" s="43">
        <v>46327</v>
      </c>
      <c r="G95" s="44">
        <f t="shared" ca="1" si="2"/>
        <v>111</v>
      </c>
      <c r="H95" s="45" t="str">
        <f t="shared" ca="1" si="3"/>
        <v>90 a 180 dias</v>
      </c>
    </row>
    <row r="96" spans="1:8" x14ac:dyDescent="0.3">
      <c r="A96" s="36" t="s">
        <v>32</v>
      </c>
      <c r="B96" s="36" t="s">
        <v>44</v>
      </c>
      <c r="C96" s="36" t="s">
        <v>232</v>
      </c>
      <c r="D96" s="37" t="s">
        <v>233</v>
      </c>
      <c r="E96" s="38">
        <v>46170</v>
      </c>
      <c r="F96" s="38">
        <v>46337</v>
      </c>
      <c r="G96" s="39">
        <f t="shared" ca="1" si="2"/>
        <v>121</v>
      </c>
      <c r="H96" s="40" t="str">
        <f t="shared" ca="1" si="3"/>
        <v>90 a 180 dias</v>
      </c>
    </row>
    <row r="97" spans="1:8" x14ac:dyDescent="0.3">
      <c r="A97" s="41" t="s">
        <v>27</v>
      </c>
      <c r="B97" s="41" t="s">
        <v>40</v>
      </c>
      <c r="C97" s="41" t="s">
        <v>94</v>
      </c>
      <c r="D97" s="42" t="s">
        <v>95</v>
      </c>
      <c r="E97" s="43">
        <v>46188</v>
      </c>
      <c r="F97" s="43">
        <v>46341</v>
      </c>
      <c r="G97" s="44">
        <f t="shared" ca="1" si="2"/>
        <v>125</v>
      </c>
      <c r="H97" s="45" t="str">
        <f t="shared" ca="1" si="3"/>
        <v>90 a 180 dias</v>
      </c>
    </row>
    <row r="98" spans="1:8" x14ac:dyDescent="0.3">
      <c r="A98" s="36" t="s">
        <v>29</v>
      </c>
      <c r="B98" s="36" t="s">
        <v>35</v>
      </c>
      <c r="C98" s="36" t="s">
        <v>234</v>
      </c>
      <c r="D98" s="37" t="s">
        <v>235</v>
      </c>
      <c r="E98" s="38">
        <v>46148</v>
      </c>
      <c r="F98" s="38">
        <v>46345</v>
      </c>
      <c r="G98" s="39">
        <f t="shared" ca="1" si="2"/>
        <v>129</v>
      </c>
      <c r="H98" s="40" t="str">
        <f t="shared" ca="1" si="3"/>
        <v>90 a 180 dias</v>
      </c>
    </row>
    <row r="99" spans="1:8" x14ac:dyDescent="0.3">
      <c r="A99" s="41" t="s">
        <v>31</v>
      </c>
      <c r="B99" s="41" t="s">
        <v>36</v>
      </c>
      <c r="C99" s="41" t="s">
        <v>236</v>
      </c>
      <c r="D99" s="42" t="s">
        <v>237</v>
      </c>
      <c r="E99" s="43">
        <v>46140</v>
      </c>
      <c r="F99" s="43">
        <v>46345</v>
      </c>
      <c r="G99" s="44">
        <f t="shared" ca="1" si="2"/>
        <v>129</v>
      </c>
      <c r="H99" s="45" t="str">
        <f t="shared" ca="1" si="3"/>
        <v>90 a 180 dias</v>
      </c>
    </row>
    <row r="100" spans="1:8" x14ac:dyDescent="0.3">
      <c r="A100" s="36" t="s">
        <v>27</v>
      </c>
      <c r="B100" s="36" t="s">
        <v>37</v>
      </c>
      <c r="C100" s="36" t="s">
        <v>238</v>
      </c>
      <c r="D100" s="37" t="s">
        <v>239</v>
      </c>
      <c r="E100" s="38">
        <v>46126</v>
      </c>
      <c r="F100" s="38">
        <v>46347</v>
      </c>
      <c r="G100" s="39">
        <f t="shared" ca="1" si="2"/>
        <v>131</v>
      </c>
      <c r="H100" s="40" t="str">
        <f t="shared" ca="1" si="3"/>
        <v>90 a 180 dias</v>
      </c>
    </row>
    <row r="101" spans="1:8" x14ac:dyDescent="0.3">
      <c r="A101" s="41" t="s">
        <v>32</v>
      </c>
      <c r="B101" s="41" t="s">
        <v>41</v>
      </c>
      <c r="C101" s="41" t="s">
        <v>240</v>
      </c>
      <c r="D101" s="42" t="s">
        <v>241</v>
      </c>
      <c r="E101" s="43">
        <v>46169</v>
      </c>
      <c r="F101" s="43">
        <v>46347</v>
      </c>
      <c r="G101" s="44">
        <f t="shared" ca="1" si="2"/>
        <v>131</v>
      </c>
      <c r="H101" s="45" t="str">
        <f t="shared" ca="1" si="3"/>
        <v>90 a 180 dias</v>
      </c>
    </row>
    <row r="102" spans="1:8" x14ac:dyDescent="0.3">
      <c r="A102" s="36" t="s">
        <v>27</v>
      </c>
      <c r="B102" s="36" t="s">
        <v>37</v>
      </c>
      <c r="C102" s="36" t="s">
        <v>242</v>
      </c>
      <c r="D102" s="37" t="s">
        <v>216</v>
      </c>
      <c r="E102" s="38">
        <v>46182</v>
      </c>
      <c r="F102" s="38">
        <v>46350</v>
      </c>
      <c r="G102" s="39">
        <f t="shared" ca="1" si="2"/>
        <v>134</v>
      </c>
      <c r="H102" s="40" t="str">
        <f t="shared" ca="1" si="3"/>
        <v>90 a 180 dias</v>
      </c>
    </row>
    <row r="103" spans="1:8" x14ac:dyDescent="0.3">
      <c r="A103" s="41" t="s">
        <v>27</v>
      </c>
      <c r="B103" s="41" t="s">
        <v>40</v>
      </c>
      <c r="C103" s="41" t="s">
        <v>243</v>
      </c>
      <c r="D103" s="42" t="s">
        <v>244</v>
      </c>
      <c r="E103" s="43">
        <v>46119</v>
      </c>
      <c r="F103" s="43">
        <v>46352</v>
      </c>
      <c r="G103" s="44">
        <f t="shared" ca="1" si="2"/>
        <v>136</v>
      </c>
      <c r="H103" s="45" t="str">
        <f t="shared" ca="1" si="3"/>
        <v>90 a 180 dias</v>
      </c>
    </row>
    <row r="104" spans="1:8" x14ac:dyDescent="0.3">
      <c r="A104" s="36" t="s">
        <v>27</v>
      </c>
      <c r="B104" s="36" t="s">
        <v>37</v>
      </c>
      <c r="C104" s="36" t="s">
        <v>245</v>
      </c>
      <c r="D104" s="37" t="s">
        <v>190</v>
      </c>
      <c r="E104" s="38">
        <v>46182</v>
      </c>
      <c r="F104" s="38">
        <v>46357</v>
      </c>
      <c r="G104" s="39">
        <f t="shared" ca="1" si="2"/>
        <v>141</v>
      </c>
      <c r="H104" s="40" t="str">
        <f t="shared" ca="1" si="3"/>
        <v>90 a 180 dias</v>
      </c>
    </row>
    <row r="105" spans="1:8" x14ac:dyDescent="0.3">
      <c r="A105" s="41" t="s">
        <v>31</v>
      </c>
      <c r="B105" s="41" t="s">
        <v>38</v>
      </c>
      <c r="C105" s="41" t="s">
        <v>246</v>
      </c>
      <c r="D105" s="42" t="s">
        <v>247</v>
      </c>
      <c r="E105" s="43">
        <v>46142</v>
      </c>
      <c r="F105" s="43">
        <v>46358</v>
      </c>
      <c r="G105" s="44">
        <f t="shared" ca="1" si="2"/>
        <v>142</v>
      </c>
      <c r="H105" s="45" t="str">
        <f t="shared" ca="1" si="3"/>
        <v>90 a 180 dias</v>
      </c>
    </row>
    <row r="106" spans="1:8" x14ac:dyDescent="0.3">
      <c r="A106" s="36" t="s">
        <v>27</v>
      </c>
      <c r="B106" s="36" t="s">
        <v>37</v>
      </c>
      <c r="C106" s="36" t="s">
        <v>248</v>
      </c>
      <c r="D106" s="37" t="s">
        <v>249</v>
      </c>
      <c r="E106" s="38">
        <v>46126</v>
      </c>
      <c r="F106" s="38">
        <v>46366</v>
      </c>
      <c r="G106" s="39">
        <f t="shared" ca="1" si="2"/>
        <v>150</v>
      </c>
      <c r="H106" s="40" t="str">
        <f t="shared" ca="1" si="3"/>
        <v>90 a 180 dias</v>
      </c>
    </row>
    <row r="107" spans="1:8" x14ac:dyDescent="0.3">
      <c r="A107" s="41" t="s">
        <v>27</v>
      </c>
      <c r="B107" s="41" t="s">
        <v>40</v>
      </c>
      <c r="C107" s="41" t="s">
        <v>250</v>
      </c>
      <c r="D107" s="42" t="s">
        <v>251</v>
      </c>
      <c r="E107" s="43">
        <v>46119</v>
      </c>
      <c r="F107" s="43">
        <v>46366</v>
      </c>
      <c r="G107" s="44">
        <f t="shared" ca="1" si="2"/>
        <v>150</v>
      </c>
      <c r="H107" s="45" t="str">
        <f t="shared" ca="1" si="3"/>
        <v>90 a 180 dias</v>
      </c>
    </row>
    <row r="108" spans="1:8" x14ac:dyDescent="0.3">
      <c r="A108" s="36" t="s">
        <v>27</v>
      </c>
      <c r="B108" s="36" t="s">
        <v>40</v>
      </c>
      <c r="C108" s="36" t="s">
        <v>106</v>
      </c>
      <c r="D108" s="37" t="s">
        <v>107</v>
      </c>
      <c r="E108" s="38">
        <v>46205</v>
      </c>
      <c r="F108" s="38">
        <v>46368</v>
      </c>
      <c r="G108" s="39">
        <f t="shared" ca="1" si="2"/>
        <v>152</v>
      </c>
      <c r="H108" s="40" t="str">
        <f t="shared" ca="1" si="3"/>
        <v>90 a 180 dias</v>
      </c>
    </row>
    <row r="109" spans="1:8" x14ac:dyDescent="0.3">
      <c r="A109" s="41" t="s">
        <v>27</v>
      </c>
      <c r="B109" s="41" t="s">
        <v>40</v>
      </c>
      <c r="C109" s="41" t="s">
        <v>252</v>
      </c>
      <c r="D109" s="42"/>
      <c r="E109" s="43">
        <v>46163</v>
      </c>
      <c r="F109" s="43">
        <v>46372</v>
      </c>
      <c r="G109" s="44">
        <f t="shared" ca="1" si="2"/>
        <v>156</v>
      </c>
      <c r="H109" s="45" t="str">
        <f t="shared" ca="1" si="3"/>
        <v>90 a 180 dias</v>
      </c>
    </row>
    <row r="110" spans="1:8" x14ac:dyDescent="0.3">
      <c r="A110" s="36" t="s">
        <v>30</v>
      </c>
      <c r="B110" s="36" t="s">
        <v>42</v>
      </c>
      <c r="C110" s="36" t="s">
        <v>253</v>
      </c>
      <c r="D110" s="37" t="s">
        <v>254</v>
      </c>
      <c r="E110" s="38">
        <v>46087</v>
      </c>
      <c r="F110" s="38">
        <v>46376</v>
      </c>
      <c r="G110" s="39">
        <f t="shared" ca="1" si="2"/>
        <v>160</v>
      </c>
      <c r="H110" s="40" t="str">
        <f t="shared" ca="1" si="3"/>
        <v>90 a 180 dias</v>
      </c>
    </row>
    <row r="111" spans="1:8" x14ac:dyDescent="0.3">
      <c r="A111" s="41" t="s">
        <v>30</v>
      </c>
      <c r="B111" s="41" t="s">
        <v>42</v>
      </c>
      <c r="C111" s="41" t="s">
        <v>255</v>
      </c>
      <c r="D111" s="42" t="s">
        <v>256</v>
      </c>
      <c r="E111" s="43">
        <v>46203</v>
      </c>
      <c r="F111" s="43">
        <v>46384</v>
      </c>
      <c r="G111" s="44">
        <f t="shared" ca="1" si="2"/>
        <v>168</v>
      </c>
      <c r="H111" s="45" t="str">
        <f t="shared" ca="1" si="3"/>
        <v>90 a 180 dias</v>
      </c>
    </row>
    <row r="112" spans="1:8" x14ac:dyDescent="0.3">
      <c r="A112" s="36" t="s">
        <v>30</v>
      </c>
      <c r="B112" s="36" t="s">
        <v>42</v>
      </c>
      <c r="C112" s="36" t="s">
        <v>257</v>
      </c>
      <c r="D112" s="37" t="s">
        <v>258</v>
      </c>
      <c r="E112" s="38">
        <v>46087</v>
      </c>
      <c r="F112" s="38">
        <v>46386</v>
      </c>
      <c r="G112" s="39">
        <f t="shared" ca="1" si="2"/>
        <v>170</v>
      </c>
      <c r="H112" s="40" t="str">
        <f t="shared" ca="1" si="3"/>
        <v>90 a 180 dias</v>
      </c>
    </row>
    <row r="113" spans="1:8" x14ac:dyDescent="0.3">
      <c r="A113" s="41" t="s">
        <v>32</v>
      </c>
      <c r="B113" s="41" t="s">
        <v>41</v>
      </c>
      <c r="C113" s="41" t="s">
        <v>259</v>
      </c>
      <c r="D113" s="42" t="s">
        <v>260</v>
      </c>
      <c r="E113" s="43">
        <v>46169</v>
      </c>
      <c r="F113" s="43">
        <v>46388</v>
      </c>
      <c r="G113" s="44">
        <f t="shared" ca="1" si="2"/>
        <v>172</v>
      </c>
      <c r="H113" s="45" t="str">
        <f t="shared" ca="1" si="3"/>
        <v>90 a 180 dias</v>
      </c>
    </row>
    <row r="114" spans="1:8" x14ac:dyDescent="0.3">
      <c r="A114" s="36" t="s">
        <v>32</v>
      </c>
      <c r="B114" s="36" t="s">
        <v>41</v>
      </c>
      <c r="C114" s="36" t="s">
        <v>261</v>
      </c>
      <c r="D114" s="37" t="s">
        <v>262</v>
      </c>
      <c r="E114" s="38">
        <v>46169</v>
      </c>
      <c r="F114" s="38">
        <v>46388</v>
      </c>
      <c r="G114" s="39">
        <f t="shared" ca="1" si="2"/>
        <v>172</v>
      </c>
      <c r="H114" s="40" t="str">
        <f t="shared" ca="1" si="3"/>
        <v>90 a 180 dias</v>
      </c>
    </row>
    <row r="115" spans="1:8" x14ac:dyDescent="0.3">
      <c r="A115" s="41" t="s">
        <v>30</v>
      </c>
      <c r="B115" s="41" t="s">
        <v>42</v>
      </c>
      <c r="C115" s="41" t="s">
        <v>263</v>
      </c>
      <c r="D115" s="42" t="s">
        <v>264</v>
      </c>
      <c r="E115" s="43">
        <v>46087</v>
      </c>
      <c r="F115" s="43">
        <v>46392</v>
      </c>
      <c r="G115" s="44">
        <f t="shared" ca="1" si="2"/>
        <v>176</v>
      </c>
      <c r="H115" s="45" t="str">
        <f t="shared" ca="1" si="3"/>
        <v>90 a 180 dias</v>
      </c>
    </row>
    <row r="116" spans="1:8" x14ac:dyDescent="0.3">
      <c r="A116" s="36" t="s">
        <v>30</v>
      </c>
      <c r="B116" s="36" t="s">
        <v>42</v>
      </c>
      <c r="C116" s="36" t="s">
        <v>265</v>
      </c>
      <c r="D116" s="37" t="s">
        <v>266</v>
      </c>
      <c r="E116" s="38">
        <v>46203</v>
      </c>
      <c r="F116" s="38">
        <v>46396</v>
      </c>
      <c r="G116" s="39">
        <f t="shared" ca="1" si="2"/>
        <v>180</v>
      </c>
      <c r="H116" s="40" t="str">
        <f t="shared" ca="1" si="3"/>
        <v>180+ dias</v>
      </c>
    </row>
    <row r="117" spans="1:8" x14ac:dyDescent="0.3">
      <c r="A117" s="41" t="s">
        <v>29</v>
      </c>
      <c r="B117" s="41" t="s">
        <v>35</v>
      </c>
      <c r="C117" s="41" t="s">
        <v>267</v>
      </c>
      <c r="D117" s="42" t="s">
        <v>268</v>
      </c>
      <c r="E117" s="43">
        <v>46148</v>
      </c>
      <c r="F117" s="43">
        <v>46400</v>
      </c>
      <c r="G117" s="44">
        <f t="shared" ca="1" si="2"/>
        <v>184</v>
      </c>
      <c r="H117" s="45" t="str">
        <f t="shared" ca="1" si="3"/>
        <v>180+ dias</v>
      </c>
    </row>
    <row r="118" spans="1:8" x14ac:dyDescent="0.3">
      <c r="A118" s="36" t="s">
        <v>31</v>
      </c>
      <c r="B118" s="36" t="s">
        <v>38</v>
      </c>
      <c r="C118" s="36" t="s">
        <v>269</v>
      </c>
      <c r="D118" s="37" t="s">
        <v>270</v>
      </c>
      <c r="E118" s="38">
        <v>46142</v>
      </c>
      <c r="F118" s="38">
        <v>46402</v>
      </c>
      <c r="G118" s="39">
        <f t="shared" ca="1" si="2"/>
        <v>186</v>
      </c>
      <c r="H118" s="40" t="str">
        <f t="shared" ca="1" si="3"/>
        <v>180+ dias</v>
      </c>
    </row>
    <row r="119" spans="1:8" x14ac:dyDescent="0.3">
      <c r="A119" s="41" t="s">
        <v>32</v>
      </c>
      <c r="B119" s="41" t="s">
        <v>41</v>
      </c>
      <c r="C119" s="41" t="s">
        <v>271</v>
      </c>
      <c r="D119" s="42" t="s">
        <v>272</v>
      </c>
      <c r="E119" s="43">
        <v>46169</v>
      </c>
      <c r="F119" s="43">
        <v>46404</v>
      </c>
      <c r="G119" s="44">
        <f t="shared" ca="1" si="2"/>
        <v>188</v>
      </c>
      <c r="H119" s="45" t="str">
        <f t="shared" ca="1" si="3"/>
        <v>180+ dias</v>
      </c>
    </row>
    <row r="120" spans="1:8" x14ac:dyDescent="0.3">
      <c r="A120" s="36" t="s">
        <v>32</v>
      </c>
      <c r="B120" s="36" t="s">
        <v>41</v>
      </c>
      <c r="C120" s="36" t="s">
        <v>261</v>
      </c>
      <c r="D120" s="37" t="s">
        <v>262</v>
      </c>
      <c r="E120" s="38">
        <v>46169</v>
      </c>
      <c r="F120" s="38">
        <v>46412</v>
      </c>
      <c r="G120" s="39">
        <f t="shared" ca="1" si="2"/>
        <v>196</v>
      </c>
      <c r="H120" s="40" t="str">
        <f t="shared" ca="1" si="3"/>
        <v>180+ dias</v>
      </c>
    </row>
    <row r="121" spans="1:8" x14ac:dyDescent="0.3">
      <c r="A121" s="41" t="s">
        <v>31</v>
      </c>
      <c r="B121" s="41" t="s">
        <v>38</v>
      </c>
      <c r="C121" s="41" t="s">
        <v>273</v>
      </c>
      <c r="D121" s="42" t="s">
        <v>274</v>
      </c>
      <c r="E121" s="43">
        <v>46142</v>
      </c>
      <c r="F121" s="43">
        <v>46417</v>
      </c>
      <c r="G121" s="44">
        <f t="shared" ca="1" si="2"/>
        <v>201</v>
      </c>
      <c r="H121" s="45" t="str">
        <f t="shared" ca="1" si="3"/>
        <v>180+ dias</v>
      </c>
    </row>
    <row r="122" spans="1:8" x14ac:dyDescent="0.3">
      <c r="A122" s="36" t="s">
        <v>32</v>
      </c>
      <c r="B122" s="36" t="s">
        <v>44</v>
      </c>
      <c r="C122" s="36" t="s">
        <v>275</v>
      </c>
      <c r="D122" s="37" t="s">
        <v>276</v>
      </c>
      <c r="E122" s="38">
        <v>46170</v>
      </c>
      <c r="F122" s="38">
        <v>46417</v>
      </c>
      <c r="G122" s="39">
        <f t="shared" ca="1" si="2"/>
        <v>201</v>
      </c>
      <c r="H122" s="40" t="str">
        <f t="shared" ca="1" si="3"/>
        <v>180+ dias</v>
      </c>
    </row>
    <row r="123" spans="1:8" x14ac:dyDescent="0.3">
      <c r="A123" s="41" t="s">
        <v>27</v>
      </c>
      <c r="B123" s="41" t="s">
        <v>45</v>
      </c>
      <c r="C123" s="41" t="s">
        <v>277</v>
      </c>
      <c r="D123" s="42" t="s">
        <v>278</v>
      </c>
      <c r="E123" s="43">
        <v>46122</v>
      </c>
      <c r="F123" s="43">
        <v>46419</v>
      </c>
      <c r="G123" s="44">
        <f t="shared" ca="1" si="2"/>
        <v>203</v>
      </c>
      <c r="H123" s="45" t="str">
        <f t="shared" ca="1" si="3"/>
        <v>180+ dias</v>
      </c>
    </row>
    <row r="124" spans="1:8" x14ac:dyDescent="0.3">
      <c r="A124" s="36" t="s">
        <v>27</v>
      </c>
      <c r="B124" s="36" t="s">
        <v>37</v>
      </c>
      <c r="C124" s="36" t="s">
        <v>279</v>
      </c>
      <c r="D124" s="37" t="s">
        <v>280</v>
      </c>
      <c r="E124" s="38">
        <v>46126</v>
      </c>
      <c r="F124" s="38">
        <v>46420</v>
      </c>
      <c r="G124" s="39">
        <f t="shared" ca="1" si="2"/>
        <v>204</v>
      </c>
      <c r="H124" s="40" t="str">
        <f t="shared" ca="1" si="3"/>
        <v>180+ dias</v>
      </c>
    </row>
    <row r="125" spans="1:8" x14ac:dyDescent="0.3">
      <c r="A125" s="41" t="s">
        <v>27</v>
      </c>
      <c r="B125" s="41" t="s">
        <v>45</v>
      </c>
      <c r="C125" s="41" t="s">
        <v>277</v>
      </c>
      <c r="D125" s="42" t="s">
        <v>278</v>
      </c>
      <c r="E125" s="43">
        <v>46122</v>
      </c>
      <c r="F125" s="43">
        <v>46420</v>
      </c>
      <c r="G125" s="44">
        <f t="shared" ca="1" si="2"/>
        <v>204</v>
      </c>
      <c r="H125" s="45" t="str">
        <f t="shared" ca="1" si="3"/>
        <v>180+ dias</v>
      </c>
    </row>
    <row r="126" spans="1:8" x14ac:dyDescent="0.3">
      <c r="A126" s="36" t="s">
        <v>27</v>
      </c>
      <c r="B126" s="36" t="s">
        <v>45</v>
      </c>
      <c r="C126" s="36" t="s">
        <v>281</v>
      </c>
      <c r="D126" s="37" t="s">
        <v>282</v>
      </c>
      <c r="E126" s="38">
        <v>46122</v>
      </c>
      <c r="F126" s="38">
        <v>46422</v>
      </c>
      <c r="G126" s="39">
        <f t="shared" ca="1" si="2"/>
        <v>206</v>
      </c>
      <c r="H126" s="40" t="str">
        <f t="shared" ca="1" si="3"/>
        <v>180+ dias</v>
      </c>
    </row>
    <row r="127" spans="1:8" x14ac:dyDescent="0.3">
      <c r="A127" s="41" t="s">
        <v>27</v>
      </c>
      <c r="B127" s="41" t="s">
        <v>40</v>
      </c>
      <c r="C127" s="41" t="s">
        <v>283</v>
      </c>
      <c r="D127" s="42" t="s">
        <v>284</v>
      </c>
      <c r="E127" s="43">
        <v>46153</v>
      </c>
      <c r="F127" s="43">
        <v>46423</v>
      </c>
      <c r="G127" s="44">
        <f t="shared" ca="1" si="2"/>
        <v>207</v>
      </c>
      <c r="H127" s="45" t="str">
        <f t="shared" ca="1" si="3"/>
        <v>180+ dias</v>
      </c>
    </row>
    <row r="128" spans="1:8" x14ac:dyDescent="0.3">
      <c r="A128" s="36" t="s">
        <v>27</v>
      </c>
      <c r="B128" s="36" t="s">
        <v>40</v>
      </c>
      <c r="C128" s="36" t="s">
        <v>285</v>
      </c>
      <c r="D128" s="37" t="s">
        <v>286</v>
      </c>
      <c r="E128" s="38">
        <v>46154</v>
      </c>
      <c r="F128" s="38">
        <v>46423</v>
      </c>
      <c r="G128" s="39">
        <f t="shared" ca="1" si="2"/>
        <v>207</v>
      </c>
      <c r="H128" s="40" t="str">
        <f t="shared" ca="1" si="3"/>
        <v>180+ dias</v>
      </c>
    </row>
    <row r="129" spans="1:8" x14ac:dyDescent="0.3">
      <c r="A129" s="41" t="s">
        <v>27</v>
      </c>
      <c r="B129" s="41" t="s">
        <v>45</v>
      </c>
      <c r="C129" s="41" t="s">
        <v>287</v>
      </c>
      <c r="D129" s="42" t="s">
        <v>288</v>
      </c>
      <c r="E129" s="43">
        <v>46122</v>
      </c>
      <c r="F129" s="43">
        <v>46426</v>
      </c>
      <c r="G129" s="44">
        <f t="shared" ca="1" si="2"/>
        <v>210</v>
      </c>
      <c r="H129" s="45" t="str">
        <f t="shared" ca="1" si="3"/>
        <v>180+ dias</v>
      </c>
    </row>
    <row r="130" spans="1:8" x14ac:dyDescent="0.3">
      <c r="A130" s="36" t="s">
        <v>30</v>
      </c>
      <c r="B130" s="36" t="s">
        <v>42</v>
      </c>
      <c r="C130" s="36" t="s">
        <v>289</v>
      </c>
      <c r="D130" s="37" t="s">
        <v>290</v>
      </c>
      <c r="E130" s="38">
        <v>46203</v>
      </c>
      <c r="F130" s="38">
        <v>46431</v>
      </c>
      <c r="G130" s="39">
        <f t="shared" ca="1" si="2"/>
        <v>215</v>
      </c>
      <c r="H130" s="40" t="str">
        <f t="shared" ca="1" si="3"/>
        <v>180+ dias</v>
      </c>
    </row>
    <row r="131" spans="1:8" x14ac:dyDescent="0.3">
      <c r="A131" s="41" t="s">
        <v>27</v>
      </c>
      <c r="B131" s="41" t="s">
        <v>37</v>
      </c>
      <c r="C131" s="41" t="s">
        <v>291</v>
      </c>
      <c r="D131" s="42" t="s">
        <v>292</v>
      </c>
      <c r="E131" s="43">
        <v>46182</v>
      </c>
      <c r="F131" s="43">
        <v>46447</v>
      </c>
      <c r="G131" s="44">
        <f t="shared" ca="1" si="2"/>
        <v>231</v>
      </c>
      <c r="H131" s="45" t="str">
        <f t="shared" ca="1" si="3"/>
        <v>180+ dias</v>
      </c>
    </row>
    <row r="132" spans="1:8" x14ac:dyDescent="0.3">
      <c r="A132" s="36" t="s">
        <v>30</v>
      </c>
      <c r="B132" s="36" t="s">
        <v>42</v>
      </c>
      <c r="C132" s="36" t="s">
        <v>293</v>
      </c>
      <c r="D132" s="37" t="s">
        <v>294</v>
      </c>
      <c r="E132" s="38">
        <v>46203</v>
      </c>
      <c r="F132" s="38">
        <v>46447</v>
      </c>
      <c r="G132" s="39">
        <f t="shared" ref="G132:G195" ca="1" si="4">IF($F132="","",$F132-TODAY())</f>
        <v>231</v>
      </c>
      <c r="H132" s="40" t="str">
        <f t="shared" ref="H132:H195" ca="1" si="5">IF($G132="","",IF($G132&gt;=180,"180+ dias",IF($G132&gt;=90,"90 a 180 dias",IF($G132&gt;=45,"45 a 90 dias",IF($G132&gt;=30,"30 a 45 dias",IF($G132&gt;=10,"10 a 30 dias","≤ 10 dias"))))))</f>
        <v>180+ dias</v>
      </c>
    </row>
    <row r="133" spans="1:8" x14ac:dyDescent="0.3">
      <c r="A133" s="41" t="s">
        <v>30</v>
      </c>
      <c r="B133" s="41" t="s">
        <v>42</v>
      </c>
      <c r="C133" s="41" t="s">
        <v>295</v>
      </c>
      <c r="D133" s="42" t="s">
        <v>296</v>
      </c>
      <c r="E133" s="43">
        <v>46203</v>
      </c>
      <c r="F133" s="43">
        <v>46447</v>
      </c>
      <c r="G133" s="44">
        <f t="shared" ca="1" si="4"/>
        <v>231</v>
      </c>
      <c r="H133" s="45" t="str">
        <f t="shared" ca="1" si="5"/>
        <v>180+ dias</v>
      </c>
    </row>
    <row r="134" spans="1:8" x14ac:dyDescent="0.3">
      <c r="A134" s="36" t="s">
        <v>29</v>
      </c>
      <c r="B134" s="36" t="s">
        <v>35</v>
      </c>
      <c r="C134" s="36" t="s">
        <v>297</v>
      </c>
      <c r="D134" s="37" t="s">
        <v>298</v>
      </c>
      <c r="E134" s="38">
        <v>46148</v>
      </c>
      <c r="F134" s="38">
        <v>46448</v>
      </c>
      <c r="G134" s="39">
        <f t="shared" ca="1" si="4"/>
        <v>232</v>
      </c>
      <c r="H134" s="40" t="str">
        <f t="shared" ca="1" si="5"/>
        <v>180+ dias</v>
      </c>
    </row>
    <row r="135" spans="1:8" x14ac:dyDescent="0.3">
      <c r="A135" s="41" t="s">
        <v>29</v>
      </c>
      <c r="B135" s="41" t="s">
        <v>35</v>
      </c>
      <c r="C135" s="41" t="s">
        <v>299</v>
      </c>
      <c r="D135" s="42" t="s">
        <v>300</v>
      </c>
      <c r="E135" s="43">
        <v>46148</v>
      </c>
      <c r="F135" s="43">
        <v>46448</v>
      </c>
      <c r="G135" s="44">
        <f t="shared" ca="1" si="4"/>
        <v>232</v>
      </c>
      <c r="H135" s="45" t="str">
        <f t="shared" ca="1" si="5"/>
        <v>180+ dias</v>
      </c>
    </row>
    <row r="136" spans="1:8" x14ac:dyDescent="0.3">
      <c r="A136" s="36" t="s">
        <v>32</v>
      </c>
      <c r="B136" s="36" t="s">
        <v>39</v>
      </c>
      <c r="C136" s="36" t="s">
        <v>301</v>
      </c>
      <c r="D136" s="37" t="s">
        <v>302</v>
      </c>
      <c r="E136" s="38">
        <v>46168</v>
      </c>
      <c r="F136" s="38">
        <v>46458</v>
      </c>
      <c r="G136" s="39">
        <f t="shared" ca="1" si="4"/>
        <v>242</v>
      </c>
      <c r="H136" s="40" t="str">
        <f t="shared" ca="1" si="5"/>
        <v>180+ dias</v>
      </c>
    </row>
    <row r="137" spans="1:8" x14ac:dyDescent="0.3">
      <c r="A137" s="41" t="s">
        <v>32</v>
      </c>
      <c r="B137" s="41" t="s">
        <v>39</v>
      </c>
      <c r="C137" s="41" t="s">
        <v>303</v>
      </c>
      <c r="D137" s="42" t="s">
        <v>304</v>
      </c>
      <c r="E137" s="43">
        <v>46168</v>
      </c>
      <c r="F137" s="43">
        <v>46459</v>
      </c>
      <c r="G137" s="44">
        <f t="shared" ca="1" si="4"/>
        <v>243</v>
      </c>
      <c r="H137" s="45" t="str">
        <f t="shared" ca="1" si="5"/>
        <v>180+ dias</v>
      </c>
    </row>
    <row r="138" spans="1:8" x14ac:dyDescent="0.3">
      <c r="A138" s="36" t="s">
        <v>30</v>
      </c>
      <c r="B138" s="36" t="s">
        <v>42</v>
      </c>
      <c r="C138" s="36" t="s">
        <v>305</v>
      </c>
      <c r="D138" s="37" t="s">
        <v>306</v>
      </c>
      <c r="E138" s="38">
        <v>46203</v>
      </c>
      <c r="F138" s="38">
        <v>46459</v>
      </c>
      <c r="G138" s="39">
        <f t="shared" ca="1" si="4"/>
        <v>243</v>
      </c>
      <c r="H138" s="40" t="str">
        <f t="shared" ca="1" si="5"/>
        <v>180+ dias</v>
      </c>
    </row>
    <row r="139" spans="1:8" x14ac:dyDescent="0.3">
      <c r="A139" s="41" t="s">
        <v>27</v>
      </c>
      <c r="B139" s="41" t="s">
        <v>40</v>
      </c>
      <c r="C139" s="41" t="s">
        <v>307</v>
      </c>
      <c r="D139" s="42" t="s">
        <v>308</v>
      </c>
      <c r="E139" s="43">
        <v>46119</v>
      </c>
      <c r="F139" s="43">
        <v>46463</v>
      </c>
      <c r="G139" s="44">
        <f t="shared" ca="1" si="4"/>
        <v>247</v>
      </c>
      <c r="H139" s="45" t="str">
        <f t="shared" ca="1" si="5"/>
        <v>180+ dias</v>
      </c>
    </row>
    <row r="140" spans="1:8" x14ac:dyDescent="0.3">
      <c r="A140" s="36" t="s">
        <v>27</v>
      </c>
      <c r="B140" s="36" t="s">
        <v>37</v>
      </c>
      <c r="C140" s="36" t="s">
        <v>309</v>
      </c>
      <c r="D140" s="37" t="s">
        <v>310</v>
      </c>
      <c r="E140" s="38">
        <v>46126</v>
      </c>
      <c r="F140" s="38">
        <v>46466</v>
      </c>
      <c r="G140" s="39">
        <f t="shared" ca="1" si="4"/>
        <v>250</v>
      </c>
      <c r="H140" s="40" t="str">
        <f t="shared" ca="1" si="5"/>
        <v>180+ dias</v>
      </c>
    </row>
    <row r="141" spans="1:8" x14ac:dyDescent="0.3">
      <c r="A141" s="41" t="s">
        <v>27</v>
      </c>
      <c r="B141" s="41" t="s">
        <v>37</v>
      </c>
      <c r="C141" s="41" t="s">
        <v>311</v>
      </c>
      <c r="D141" s="42" t="s">
        <v>312</v>
      </c>
      <c r="E141" s="43">
        <v>46182</v>
      </c>
      <c r="F141" s="43">
        <v>46466</v>
      </c>
      <c r="G141" s="44">
        <f t="shared" ca="1" si="4"/>
        <v>250</v>
      </c>
      <c r="H141" s="45" t="str">
        <f t="shared" ca="1" si="5"/>
        <v>180+ dias</v>
      </c>
    </row>
    <row r="142" spans="1:8" x14ac:dyDescent="0.3">
      <c r="A142" s="36" t="s">
        <v>27</v>
      </c>
      <c r="B142" s="36" t="s">
        <v>45</v>
      </c>
      <c r="C142" s="36" t="s">
        <v>313</v>
      </c>
      <c r="D142" s="37" t="s">
        <v>314</v>
      </c>
      <c r="E142" s="38">
        <v>46122</v>
      </c>
      <c r="F142" s="38">
        <v>46471</v>
      </c>
      <c r="G142" s="39">
        <f t="shared" ca="1" si="4"/>
        <v>255</v>
      </c>
      <c r="H142" s="40" t="str">
        <f t="shared" ca="1" si="5"/>
        <v>180+ dias</v>
      </c>
    </row>
    <row r="143" spans="1:8" x14ac:dyDescent="0.3">
      <c r="A143" s="41" t="s">
        <v>27</v>
      </c>
      <c r="B143" s="41" t="s">
        <v>37</v>
      </c>
      <c r="C143" s="41" t="s">
        <v>315</v>
      </c>
      <c r="D143" s="42" t="s">
        <v>316</v>
      </c>
      <c r="E143" s="43">
        <v>46126</v>
      </c>
      <c r="F143" s="43">
        <v>46473</v>
      </c>
      <c r="G143" s="44">
        <f t="shared" ca="1" si="4"/>
        <v>257</v>
      </c>
      <c r="H143" s="45" t="str">
        <f t="shared" ca="1" si="5"/>
        <v>180+ dias</v>
      </c>
    </row>
    <row r="144" spans="1:8" x14ac:dyDescent="0.3">
      <c r="A144" s="36" t="s">
        <v>27</v>
      </c>
      <c r="B144" s="36" t="s">
        <v>45</v>
      </c>
      <c r="C144" s="36" t="s">
        <v>317</v>
      </c>
      <c r="D144" s="37" t="s">
        <v>318</v>
      </c>
      <c r="E144" s="38">
        <v>46167</v>
      </c>
      <c r="F144" s="38">
        <v>46474</v>
      </c>
      <c r="G144" s="39">
        <f t="shared" ca="1" si="4"/>
        <v>258</v>
      </c>
      <c r="H144" s="40" t="str">
        <f t="shared" ca="1" si="5"/>
        <v>180+ dias</v>
      </c>
    </row>
    <row r="145" spans="1:8" x14ac:dyDescent="0.3">
      <c r="A145" s="41" t="s">
        <v>32</v>
      </c>
      <c r="B145" s="41" t="s">
        <v>44</v>
      </c>
      <c r="C145" s="41" t="s">
        <v>319</v>
      </c>
      <c r="D145" s="42" t="s">
        <v>320</v>
      </c>
      <c r="E145" s="43">
        <v>46170</v>
      </c>
      <c r="F145" s="43">
        <v>46476</v>
      </c>
      <c r="G145" s="44">
        <f t="shared" ca="1" si="4"/>
        <v>260</v>
      </c>
      <c r="H145" s="45" t="str">
        <f t="shared" ca="1" si="5"/>
        <v>180+ dias</v>
      </c>
    </row>
    <row r="146" spans="1:8" x14ac:dyDescent="0.3">
      <c r="A146" s="36" t="s">
        <v>27</v>
      </c>
      <c r="B146" s="36" t="s">
        <v>37</v>
      </c>
      <c r="C146" s="36" t="s">
        <v>321</v>
      </c>
      <c r="D146" s="37" t="s">
        <v>322</v>
      </c>
      <c r="E146" s="38">
        <v>46126</v>
      </c>
      <c r="F146" s="38">
        <v>46478</v>
      </c>
      <c r="G146" s="39">
        <f t="shared" ca="1" si="4"/>
        <v>262</v>
      </c>
      <c r="H146" s="40" t="str">
        <f t="shared" ca="1" si="5"/>
        <v>180+ dias</v>
      </c>
    </row>
    <row r="147" spans="1:8" x14ac:dyDescent="0.3">
      <c r="A147" s="41" t="s">
        <v>32</v>
      </c>
      <c r="B147" s="41" t="s">
        <v>41</v>
      </c>
      <c r="C147" s="41" t="s">
        <v>323</v>
      </c>
      <c r="D147" s="42" t="s">
        <v>324</v>
      </c>
      <c r="E147" s="43">
        <v>46169</v>
      </c>
      <c r="F147" s="43">
        <v>46478</v>
      </c>
      <c r="G147" s="44">
        <f t="shared" ca="1" si="4"/>
        <v>262</v>
      </c>
      <c r="H147" s="45" t="str">
        <f t="shared" ca="1" si="5"/>
        <v>180+ dias</v>
      </c>
    </row>
    <row r="148" spans="1:8" x14ac:dyDescent="0.3">
      <c r="A148" s="36" t="s">
        <v>30</v>
      </c>
      <c r="B148" s="36" t="s">
        <v>42</v>
      </c>
      <c r="C148" s="36" t="s">
        <v>325</v>
      </c>
      <c r="D148" s="37" t="s">
        <v>326</v>
      </c>
      <c r="E148" s="38">
        <v>46203</v>
      </c>
      <c r="F148" s="38">
        <v>46478</v>
      </c>
      <c r="G148" s="39">
        <f t="shared" ca="1" si="4"/>
        <v>262</v>
      </c>
      <c r="H148" s="40" t="str">
        <f t="shared" ca="1" si="5"/>
        <v>180+ dias</v>
      </c>
    </row>
    <row r="149" spans="1:8" x14ac:dyDescent="0.3">
      <c r="A149" s="41" t="s">
        <v>30</v>
      </c>
      <c r="B149" s="41" t="s">
        <v>42</v>
      </c>
      <c r="C149" s="41" t="s">
        <v>327</v>
      </c>
      <c r="D149" s="42" t="s">
        <v>326</v>
      </c>
      <c r="E149" s="43">
        <v>46203</v>
      </c>
      <c r="F149" s="43">
        <v>46478</v>
      </c>
      <c r="G149" s="44">
        <f t="shared" ca="1" si="4"/>
        <v>262</v>
      </c>
      <c r="H149" s="45" t="str">
        <f t="shared" ca="1" si="5"/>
        <v>180+ dias</v>
      </c>
    </row>
    <row r="150" spans="1:8" x14ac:dyDescent="0.3">
      <c r="A150" s="36" t="s">
        <v>30</v>
      </c>
      <c r="B150" s="36" t="s">
        <v>42</v>
      </c>
      <c r="C150" s="36" t="s">
        <v>328</v>
      </c>
      <c r="D150" s="37" t="s">
        <v>329</v>
      </c>
      <c r="E150" s="38">
        <v>46203</v>
      </c>
      <c r="F150" s="38">
        <v>46478</v>
      </c>
      <c r="G150" s="39">
        <f t="shared" ca="1" si="4"/>
        <v>262</v>
      </c>
      <c r="H150" s="40" t="str">
        <f t="shared" ca="1" si="5"/>
        <v>180+ dias</v>
      </c>
    </row>
    <row r="151" spans="1:8" x14ac:dyDescent="0.3">
      <c r="A151" s="41" t="s">
        <v>27</v>
      </c>
      <c r="B151" s="41" t="s">
        <v>45</v>
      </c>
      <c r="C151" s="41" t="s">
        <v>330</v>
      </c>
      <c r="D151" s="42" t="s">
        <v>331</v>
      </c>
      <c r="E151" s="43">
        <v>46161</v>
      </c>
      <c r="F151" s="43">
        <v>46481</v>
      </c>
      <c r="G151" s="44">
        <f t="shared" ca="1" si="4"/>
        <v>265</v>
      </c>
      <c r="H151" s="45" t="str">
        <f t="shared" ca="1" si="5"/>
        <v>180+ dias</v>
      </c>
    </row>
    <row r="152" spans="1:8" x14ac:dyDescent="0.3">
      <c r="A152" s="36" t="s">
        <v>27</v>
      </c>
      <c r="B152" s="36" t="s">
        <v>45</v>
      </c>
      <c r="C152" s="36" t="s">
        <v>332</v>
      </c>
      <c r="D152" s="37" t="s">
        <v>333</v>
      </c>
      <c r="E152" s="38">
        <v>46181</v>
      </c>
      <c r="F152" s="38">
        <v>46481</v>
      </c>
      <c r="G152" s="39">
        <f t="shared" ca="1" si="4"/>
        <v>265</v>
      </c>
      <c r="H152" s="40" t="str">
        <f t="shared" ca="1" si="5"/>
        <v>180+ dias</v>
      </c>
    </row>
    <row r="153" spans="1:8" x14ac:dyDescent="0.3">
      <c r="A153" s="41" t="s">
        <v>29</v>
      </c>
      <c r="B153" s="41" t="s">
        <v>35</v>
      </c>
      <c r="C153" s="41" t="s">
        <v>334</v>
      </c>
      <c r="D153" s="42" t="s">
        <v>335</v>
      </c>
      <c r="E153" s="43">
        <v>46148</v>
      </c>
      <c r="F153" s="43">
        <v>46484</v>
      </c>
      <c r="G153" s="44">
        <f t="shared" ca="1" si="4"/>
        <v>268</v>
      </c>
      <c r="H153" s="45" t="str">
        <f t="shared" ca="1" si="5"/>
        <v>180+ dias</v>
      </c>
    </row>
    <row r="154" spans="1:8" x14ac:dyDescent="0.3">
      <c r="A154" s="36" t="s">
        <v>27</v>
      </c>
      <c r="B154" s="36" t="s">
        <v>45</v>
      </c>
      <c r="C154" s="36" t="s">
        <v>330</v>
      </c>
      <c r="D154" s="37" t="s">
        <v>331</v>
      </c>
      <c r="E154" s="38">
        <v>46161</v>
      </c>
      <c r="F154" s="38">
        <v>46486</v>
      </c>
      <c r="G154" s="39">
        <f t="shared" ca="1" si="4"/>
        <v>270</v>
      </c>
      <c r="H154" s="40" t="str">
        <f t="shared" ca="1" si="5"/>
        <v>180+ dias</v>
      </c>
    </row>
    <row r="155" spans="1:8" x14ac:dyDescent="0.3">
      <c r="A155" s="41" t="s">
        <v>27</v>
      </c>
      <c r="B155" s="41" t="s">
        <v>40</v>
      </c>
      <c r="C155" s="41" t="s">
        <v>336</v>
      </c>
      <c r="D155" s="42" t="s">
        <v>337</v>
      </c>
      <c r="E155" s="43">
        <v>46169</v>
      </c>
      <c r="F155" s="43">
        <v>46507</v>
      </c>
      <c r="G155" s="44">
        <f t="shared" ca="1" si="4"/>
        <v>291</v>
      </c>
      <c r="H155" s="45" t="str">
        <f t="shared" ca="1" si="5"/>
        <v>180+ dias</v>
      </c>
    </row>
    <row r="156" spans="1:8" x14ac:dyDescent="0.3">
      <c r="A156" s="36" t="s">
        <v>30</v>
      </c>
      <c r="B156" s="36" t="s">
        <v>42</v>
      </c>
      <c r="C156" s="36" t="s">
        <v>338</v>
      </c>
      <c r="D156" s="37" t="s">
        <v>339</v>
      </c>
      <c r="E156" s="38">
        <v>46203</v>
      </c>
      <c r="F156" s="38">
        <v>46507</v>
      </c>
      <c r="G156" s="39">
        <f t="shared" ca="1" si="4"/>
        <v>291</v>
      </c>
      <c r="H156" s="40" t="str">
        <f t="shared" ca="1" si="5"/>
        <v>180+ dias</v>
      </c>
    </row>
    <row r="157" spans="1:8" x14ac:dyDescent="0.3">
      <c r="A157" s="41" t="s">
        <v>27</v>
      </c>
      <c r="B157" s="41" t="s">
        <v>37</v>
      </c>
      <c r="C157" s="41" t="s">
        <v>340</v>
      </c>
      <c r="D157" s="42" t="s">
        <v>341</v>
      </c>
      <c r="E157" s="43">
        <v>46182</v>
      </c>
      <c r="F157" s="43">
        <v>46508</v>
      </c>
      <c r="G157" s="44">
        <f t="shared" ca="1" si="4"/>
        <v>292</v>
      </c>
      <c r="H157" s="45" t="str">
        <f t="shared" ca="1" si="5"/>
        <v>180+ dias</v>
      </c>
    </row>
    <row r="158" spans="1:8" x14ac:dyDescent="0.3">
      <c r="A158" s="36" t="s">
        <v>27</v>
      </c>
      <c r="B158" s="36" t="s">
        <v>37</v>
      </c>
      <c r="C158" s="36" t="s">
        <v>342</v>
      </c>
      <c r="D158" s="37" t="s">
        <v>343</v>
      </c>
      <c r="E158" s="38">
        <v>46182</v>
      </c>
      <c r="F158" s="38">
        <v>46508</v>
      </c>
      <c r="G158" s="39">
        <f t="shared" ca="1" si="4"/>
        <v>292</v>
      </c>
      <c r="H158" s="40" t="str">
        <f t="shared" ca="1" si="5"/>
        <v>180+ dias</v>
      </c>
    </row>
    <row r="159" spans="1:8" x14ac:dyDescent="0.3">
      <c r="A159" s="41" t="s">
        <v>27</v>
      </c>
      <c r="B159" s="41" t="s">
        <v>37</v>
      </c>
      <c r="C159" s="41" t="s">
        <v>344</v>
      </c>
      <c r="D159" s="42" t="s">
        <v>345</v>
      </c>
      <c r="E159" s="43">
        <v>46126</v>
      </c>
      <c r="F159" s="43">
        <v>46508</v>
      </c>
      <c r="G159" s="44">
        <f t="shared" ca="1" si="4"/>
        <v>292</v>
      </c>
      <c r="H159" s="45" t="str">
        <f t="shared" ca="1" si="5"/>
        <v>180+ dias</v>
      </c>
    </row>
    <row r="160" spans="1:8" x14ac:dyDescent="0.3">
      <c r="A160" s="36" t="s">
        <v>32</v>
      </c>
      <c r="B160" s="36" t="s">
        <v>44</v>
      </c>
      <c r="C160" s="36" t="s">
        <v>346</v>
      </c>
      <c r="D160" s="37" t="s">
        <v>220</v>
      </c>
      <c r="E160" s="38">
        <v>46170</v>
      </c>
      <c r="F160" s="38">
        <v>46508</v>
      </c>
      <c r="G160" s="39">
        <f t="shared" ca="1" si="4"/>
        <v>292</v>
      </c>
      <c r="H160" s="40" t="str">
        <f t="shared" ca="1" si="5"/>
        <v>180+ dias</v>
      </c>
    </row>
    <row r="161" spans="1:8" x14ac:dyDescent="0.3">
      <c r="A161" s="41" t="s">
        <v>27</v>
      </c>
      <c r="B161" s="41" t="s">
        <v>45</v>
      </c>
      <c r="C161" s="41" t="s">
        <v>347</v>
      </c>
      <c r="D161" s="42" t="s">
        <v>348</v>
      </c>
      <c r="E161" s="43">
        <v>46122</v>
      </c>
      <c r="F161" s="43">
        <v>46508</v>
      </c>
      <c r="G161" s="44">
        <f t="shared" ca="1" si="4"/>
        <v>292</v>
      </c>
      <c r="H161" s="45" t="str">
        <f t="shared" ca="1" si="5"/>
        <v>180+ dias</v>
      </c>
    </row>
    <row r="162" spans="1:8" x14ac:dyDescent="0.3">
      <c r="A162" s="36" t="s">
        <v>27</v>
      </c>
      <c r="B162" s="36" t="s">
        <v>45</v>
      </c>
      <c r="C162" s="36" t="s">
        <v>349</v>
      </c>
      <c r="D162" s="37" t="s">
        <v>350</v>
      </c>
      <c r="E162" s="38">
        <v>46161</v>
      </c>
      <c r="F162" s="38">
        <v>46512</v>
      </c>
      <c r="G162" s="39">
        <f t="shared" ca="1" si="4"/>
        <v>296</v>
      </c>
      <c r="H162" s="40" t="str">
        <f t="shared" ca="1" si="5"/>
        <v>180+ dias</v>
      </c>
    </row>
    <row r="163" spans="1:8" x14ac:dyDescent="0.3">
      <c r="A163" s="41" t="s">
        <v>32</v>
      </c>
      <c r="B163" s="41" t="s">
        <v>44</v>
      </c>
      <c r="C163" s="41" t="s">
        <v>351</v>
      </c>
      <c r="D163" s="42" t="s">
        <v>352</v>
      </c>
      <c r="E163" s="43">
        <v>46170</v>
      </c>
      <c r="F163" s="43">
        <v>46513</v>
      </c>
      <c r="G163" s="44">
        <f t="shared" ca="1" si="4"/>
        <v>297</v>
      </c>
      <c r="H163" s="45" t="str">
        <f t="shared" ca="1" si="5"/>
        <v>180+ dias</v>
      </c>
    </row>
    <row r="164" spans="1:8" x14ac:dyDescent="0.3">
      <c r="A164" s="36" t="s">
        <v>28</v>
      </c>
      <c r="B164" s="36" t="s">
        <v>46</v>
      </c>
      <c r="C164" s="36" t="s">
        <v>353</v>
      </c>
      <c r="D164" s="37" t="s">
        <v>354</v>
      </c>
      <c r="E164" s="38">
        <v>46156</v>
      </c>
      <c r="F164" s="38">
        <v>46516</v>
      </c>
      <c r="G164" s="39">
        <f t="shared" ca="1" si="4"/>
        <v>300</v>
      </c>
      <c r="H164" s="40" t="str">
        <f t="shared" ca="1" si="5"/>
        <v>180+ dias</v>
      </c>
    </row>
    <row r="165" spans="1:8" x14ac:dyDescent="0.3">
      <c r="A165" s="41" t="s">
        <v>28</v>
      </c>
      <c r="B165" s="41" t="s">
        <v>46</v>
      </c>
      <c r="C165" s="41" t="s">
        <v>355</v>
      </c>
      <c r="D165" s="42" t="s">
        <v>356</v>
      </c>
      <c r="E165" s="43">
        <v>46156</v>
      </c>
      <c r="F165" s="43">
        <v>46516</v>
      </c>
      <c r="G165" s="44">
        <f t="shared" ca="1" si="4"/>
        <v>300</v>
      </c>
      <c r="H165" s="45" t="str">
        <f t="shared" ca="1" si="5"/>
        <v>180+ dias</v>
      </c>
    </row>
    <row r="166" spans="1:8" x14ac:dyDescent="0.3">
      <c r="A166" s="36" t="s">
        <v>27</v>
      </c>
      <c r="B166" s="36" t="s">
        <v>45</v>
      </c>
      <c r="C166" s="36" t="s">
        <v>357</v>
      </c>
      <c r="D166" s="37" t="s">
        <v>358</v>
      </c>
      <c r="E166" s="38">
        <v>46122</v>
      </c>
      <c r="F166" s="38">
        <v>46519</v>
      </c>
      <c r="G166" s="39">
        <f t="shared" ca="1" si="4"/>
        <v>303</v>
      </c>
      <c r="H166" s="40" t="str">
        <f t="shared" ca="1" si="5"/>
        <v>180+ dias</v>
      </c>
    </row>
    <row r="167" spans="1:8" x14ac:dyDescent="0.3">
      <c r="A167" s="41" t="s">
        <v>27</v>
      </c>
      <c r="B167" s="41" t="s">
        <v>45</v>
      </c>
      <c r="C167" s="41" t="s">
        <v>359</v>
      </c>
      <c r="D167" s="42" t="s">
        <v>360</v>
      </c>
      <c r="E167" s="43">
        <v>46120</v>
      </c>
      <c r="F167" s="43">
        <v>46519</v>
      </c>
      <c r="G167" s="44">
        <f t="shared" ca="1" si="4"/>
        <v>303</v>
      </c>
      <c r="H167" s="45" t="str">
        <f t="shared" ca="1" si="5"/>
        <v>180+ dias</v>
      </c>
    </row>
    <row r="168" spans="1:8" x14ac:dyDescent="0.3">
      <c r="A168" s="36" t="s">
        <v>27</v>
      </c>
      <c r="B168" s="36" t="s">
        <v>40</v>
      </c>
      <c r="C168" s="36" t="s">
        <v>361</v>
      </c>
      <c r="D168" s="37" t="s">
        <v>362</v>
      </c>
      <c r="E168" s="38">
        <v>46119</v>
      </c>
      <c r="F168" s="38">
        <v>46522</v>
      </c>
      <c r="G168" s="39">
        <f t="shared" ca="1" si="4"/>
        <v>306</v>
      </c>
      <c r="H168" s="40" t="str">
        <f t="shared" ca="1" si="5"/>
        <v>180+ dias</v>
      </c>
    </row>
    <row r="169" spans="1:8" x14ac:dyDescent="0.3">
      <c r="A169" s="41" t="s">
        <v>27</v>
      </c>
      <c r="B169" s="41" t="s">
        <v>45</v>
      </c>
      <c r="C169" s="41" t="s">
        <v>363</v>
      </c>
      <c r="D169" s="42" t="s">
        <v>364</v>
      </c>
      <c r="E169" s="43">
        <v>46167</v>
      </c>
      <c r="F169" s="43">
        <v>46526</v>
      </c>
      <c r="G169" s="44">
        <f t="shared" ca="1" si="4"/>
        <v>310</v>
      </c>
      <c r="H169" s="45" t="str">
        <f t="shared" ca="1" si="5"/>
        <v>180+ dias</v>
      </c>
    </row>
    <row r="170" spans="1:8" x14ac:dyDescent="0.3">
      <c r="A170" s="36" t="s">
        <v>27</v>
      </c>
      <c r="B170" s="36" t="s">
        <v>45</v>
      </c>
      <c r="C170" s="36" t="s">
        <v>365</v>
      </c>
      <c r="D170" s="37" t="s">
        <v>366</v>
      </c>
      <c r="E170" s="38">
        <v>46192</v>
      </c>
      <c r="F170" s="38">
        <v>46528</v>
      </c>
      <c r="G170" s="39">
        <f t="shared" ca="1" si="4"/>
        <v>312</v>
      </c>
      <c r="H170" s="40" t="str">
        <f t="shared" ca="1" si="5"/>
        <v>180+ dias</v>
      </c>
    </row>
    <row r="171" spans="1:8" x14ac:dyDescent="0.3">
      <c r="A171" s="41" t="s">
        <v>30</v>
      </c>
      <c r="B171" s="41" t="s">
        <v>42</v>
      </c>
      <c r="C171" s="41" t="s">
        <v>367</v>
      </c>
      <c r="D171" s="42" t="s">
        <v>368</v>
      </c>
      <c r="E171" s="43">
        <v>46203</v>
      </c>
      <c r="F171" s="43">
        <v>46532</v>
      </c>
      <c r="G171" s="44">
        <f t="shared" ca="1" si="4"/>
        <v>316</v>
      </c>
      <c r="H171" s="45" t="str">
        <f t="shared" ca="1" si="5"/>
        <v>180+ dias</v>
      </c>
    </row>
    <row r="172" spans="1:8" x14ac:dyDescent="0.3">
      <c r="A172" s="36" t="s">
        <v>27</v>
      </c>
      <c r="B172" s="36" t="s">
        <v>40</v>
      </c>
      <c r="C172" s="36" t="s">
        <v>369</v>
      </c>
      <c r="D172" s="37" t="s">
        <v>370</v>
      </c>
      <c r="E172" s="38">
        <v>46178</v>
      </c>
      <c r="F172" s="38">
        <v>46538</v>
      </c>
      <c r="G172" s="39">
        <f t="shared" ca="1" si="4"/>
        <v>322</v>
      </c>
      <c r="H172" s="40" t="str">
        <f t="shared" ca="1" si="5"/>
        <v>180+ dias</v>
      </c>
    </row>
    <row r="173" spans="1:8" x14ac:dyDescent="0.3">
      <c r="A173" s="41" t="s">
        <v>32</v>
      </c>
      <c r="B173" s="41" t="s">
        <v>44</v>
      </c>
      <c r="C173" s="41" t="s">
        <v>371</v>
      </c>
      <c r="D173" s="42" t="s">
        <v>372</v>
      </c>
      <c r="E173" s="43">
        <v>46170</v>
      </c>
      <c r="F173" s="43">
        <v>46538</v>
      </c>
      <c r="G173" s="44">
        <f t="shared" ca="1" si="4"/>
        <v>322</v>
      </c>
      <c r="H173" s="45" t="str">
        <f t="shared" ca="1" si="5"/>
        <v>180+ dias</v>
      </c>
    </row>
    <row r="174" spans="1:8" x14ac:dyDescent="0.3">
      <c r="A174" s="36" t="s">
        <v>27</v>
      </c>
      <c r="B174" s="36" t="s">
        <v>45</v>
      </c>
      <c r="C174" s="36" t="s">
        <v>373</v>
      </c>
      <c r="D174" s="37" t="s">
        <v>374</v>
      </c>
      <c r="E174" s="38">
        <v>46160</v>
      </c>
      <c r="F174" s="38">
        <v>46539</v>
      </c>
      <c r="G174" s="39">
        <f t="shared" ca="1" si="4"/>
        <v>323</v>
      </c>
      <c r="H174" s="40" t="str">
        <f t="shared" ca="1" si="5"/>
        <v>180+ dias</v>
      </c>
    </row>
    <row r="175" spans="1:8" x14ac:dyDescent="0.3">
      <c r="A175" s="41" t="s">
        <v>27</v>
      </c>
      <c r="B175" s="41" t="s">
        <v>45</v>
      </c>
      <c r="C175" s="41" t="s">
        <v>375</v>
      </c>
      <c r="D175" s="42" t="s">
        <v>376</v>
      </c>
      <c r="E175" s="43">
        <v>46122</v>
      </c>
      <c r="F175" s="43">
        <v>46540</v>
      </c>
      <c r="G175" s="44">
        <f t="shared" ca="1" si="4"/>
        <v>324</v>
      </c>
      <c r="H175" s="45" t="str">
        <f t="shared" ca="1" si="5"/>
        <v>180+ dias</v>
      </c>
    </row>
    <row r="176" spans="1:8" x14ac:dyDescent="0.3">
      <c r="A176" s="36" t="s">
        <v>27</v>
      </c>
      <c r="B176" s="36" t="s">
        <v>40</v>
      </c>
      <c r="C176" s="36" t="s">
        <v>377</v>
      </c>
      <c r="D176" s="37"/>
      <c r="E176" s="38">
        <v>46212</v>
      </c>
      <c r="F176" s="38">
        <v>46542</v>
      </c>
      <c r="G176" s="39">
        <f t="shared" ca="1" si="4"/>
        <v>326</v>
      </c>
      <c r="H176" s="40" t="str">
        <f t="shared" ca="1" si="5"/>
        <v>180+ dias</v>
      </c>
    </row>
    <row r="177" spans="1:8" x14ac:dyDescent="0.3">
      <c r="A177" s="41" t="s">
        <v>27</v>
      </c>
      <c r="B177" s="41" t="s">
        <v>40</v>
      </c>
      <c r="C177" s="41" t="s">
        <v>378</v>
      </c>
      <c r="D177" s="42" t="s">
        <v>379</v>
      </c>
      <c r="E177" s="43">
        <v>46205</v>
      </c>
      <c r="F177" s="43">
        <v>46556</v>
      </c>
      <c r="G177" s="44">
        <f t="shared" ca="1" si="4"/>
        <v>340</v>
      </c>
      <c r="H177" s="45" t="str">
        <f t="shared" ca="1" si="5"/>
        <v>180+ dias</v>
      </c>
    </row>
    <row r="178" spans="1:8" x14ac:dyDescent="0.3">
      <c r="A178" s="36" t="s">
        <v>31</v>
      </c>
      <c r="B178" s="36" t="s">
        <v>36</v>
      </c>
      <c r="C178" s="36" t="s">
        <v>380</v>
      </c>
      <c r="D178" s="37" t="s">
        <v>381</v>
      </c>
      <c r="E178" s="38">
        <v>46140</v>
      </c>
      <c r="F178" s="38">
        <v>46558</v>
      </c>
      <c r="G178" s="39">
        <f t="shared" ca="1" si="4"/>
        <v>342</v>
      </c>
      <c r="H178" s="40" t="str">
        <f t="shared" ca="1" si="5"/>
        <v>180+ dias</v>
      </c>
    </row>
    <row r="179" spans="1:8" x14ac:dyDescent="0.3">
      <c r="A179" s="41" t="s">
        <v>27</v>
      </c>
      <c r="B179" s="41" t="s">
        <v>37</v>
      </c>
      <c r="C179" s="41" t="s">
        <v>382</v>
      </c>
      <c r="D179" s="42" t="s">
        <v>383</v>
      </c>
      <c r="E179" s="43">
        <v>46195</v>
      </c>
      <c r="F179" s="43">
        <v>46560</v>
      </c>
      <c r="G179" s="44">
        <f t="shared" ca="1" si="4"/>
        <v>344</v>
      </c>
      <c r="H179" s="45" t="str">
        <f t="shared" ca="1" si="5"/>
        <v>180+ dias</v>
      </c>
    </row>
    <row r="180" spans="1:8" x14ac:dyDescent="0.3">
      <c r="A180" s="36" t="s">
        <v>32</v>
      </c>
      <c r="B180" s="36" t="s">
        <v>44</v>
      </c>
      <c r="C180" s="36" t="s">
        <v>384</v>
      </c>
      <c r="D180" s="37" t="s">
        <v>385</v>
      </c>
      <c r="E180" s="38">
        <v>46170</v>
      </c>
      <c r="F180" s="38">
        <v>46560</v>
      </c>
      <c r="G180" s="39">
        <f t="shared" ca="1" si="4"/>
        <v>344</v>
      </c>
      <c r="H180" s="40" t="str">
        <f t="shared" ca="1" si="5"/>
        <v>180+ dias</v>
      </c>
    </row>
    <row r="181" spans="1:8" x14ac:dyDescent="0.3">
      <c r="A181" s="41" t="s">
        <v>27</v>
      </c>
      <c r="B181" s="41" t="s">
        <v>40</v>
      </c>
      <c r="C181" s="41" t="s">
        <v>386</v>
      </c>
      <c r="D181" s="42"/>
      <c r="E181" s="43">
        <v>46212</v>
      </c>
      <c r="F181" s="43">
        <v>46565</v>
      </c>
      <c r="G181" s="44">
        <f t="shared" ca="1" si="4"/>
        <v>349</v>
      </c>
      <c r="H181" s="45" t="str">
        <f t="shared" ca="1" si="5"/>
        <v>180+ dias</v>
      </c>
    </row>
    <row r="182" spans="1:8" x14ac:dyDescent="0.3">
      <c r="A182" s="36" t="s">
        <v>32</v>
      </c>
      <c r="B182" s="36" t="s">
        <v>41</v>
      </c>
      <c r="C182" s="36" t="s">
        <v>387</v>
      </c>
      <c r="D182" s="37" t="s">
        <v>388</v>
      </c>
      <c r="E182" s="38">
        <v>46169</v>
      </c>
      <c r="F182" s="38">
        <v>46569</v>
      </c>
      <c r="G182" s="39">
        <f t="shared" ca="1" si="4"/>
        <v>353</v>
      </c>
      <c r="H182" s="40" t="str">
        <f t="shared" ca="1" si="5"/>
        <v>180+ dias</v>
      </c>
    </row>
    <row r="183" spans="1:8" x14ac:dyDescent="0.3">
      <c r="A183" s="41" t="s">
        <v>27</v>
      </c>
      <c r="B183" s="41" t="s">
        <v>45</v>
      </c>
      <c r="C183" s="41" t="s">
        <v>389</v>
      </c>
      <c r="D183" s="42" t="s">
        <v>390</v>
      </c>
      <c r="E183" s="43">
        <v>46122</v>
      </c>
      <c r="F183" s="43">
        <v>46572</v>
      </c>
      <c r="G183" s="44">
        <f t="shared" ca="1" si="4"/>
        <v>356</v>
      </c>
      <c r="H183" s="45" t="str">
        <f t="shared" ca="1" si="5"/>
        <v>180+ dias</v>
      </c>
    </row>
    <row r="184" spans="1:8" x14ac:dyDescent="0.3">
      <c r="A184" s="36" t="s">
        <v>27</v>
      </c>
      <c r="B184" s="36" t="s">
        <v>45</v>
      </c>
      <c r="C184" s="36" t="s">
        <v>391</v>
      </c>
      <c r="D184" s="37" t="s">
        <v>392</v>
      </c>
      <c r="E184" s="38">
        <v>46160</v>
      </c>
      <c r="F184" s="38">
        <v>46583</v>
      </c>
      <c r="G184" s="39">
        <f t="shared" ca="1" si="4"/>
        <v>367</v>
      </c>
      <c r="H184" s="40" t="str">
        <f t="shared" ca="1" si="5"/>
        <v>180+ dias</v>
      </c>
    </row>
    <row r="185" spans="1:8" x14ac:dyDescent="0.3">
      <c r="A185" s="41" t="s">
        <v>32</v>
      </c>
      <c r="B185" s="41" t="s">
        <v>44</v>
      </c>
      <c r="C185" s="41" t="s">
        <v>393</v>
      </c>
      <c r="D185" s="42" t="s">
        <v>394</v>
      </c>
      <c r="E185" s="43">
        <v>46170</v>
      </c>
      <c r="F185" s="43">
        <v>46589</v>
      </c>
      <c r="G185" s="44">
        <f t="shared" ca="1" si="4"/>
        <v>373</v>
      </c>
      <c r="H185" s="45" t="str">
        <f t="shared" ca="1" si="5"/>
        <v>180+ dias</v>
      </c>
    </row>
    <row r="186" spans="1:8" x14ac:dyDescent="0.3">
      <c r="A186" s="36" t="s">
        <v>32</v>
      </c>
      <c r="B186" s="36" t="s">
        <v>44</v>
      </c>
      <c r="C186" s="36" t="s">
        <v>395</v>
      </c>
      <c r="D186" s="37" t="s">
        <v>396</v>
      </c>
      <c r="E186" s="38">
        <v>46170</v>
      </c>
      <c r="F186" s="38">
        <v>46589</v>
      </c>
      <c r="G186" s="39">
        <f t="shared" ca="1" si="4"/>
        <v>373</v>
      </c>
      <c r="H186" s="40" t="str">
        <f t="shared" ca="1" si="5"/>
        <v>180+ dias</v>
      </c>
    </row>
    <row r="187" spans="1:8" x14ac:dyDescent="0.3">
      <c r="A187" s="41" t="s">
        <v>27</v>
      </c>
      <c r="B187" s="41" t="s">
        <v>40</v>
      </c>
      <c r="C187" s="41" t="s">
        <v>397</v>
      </c>
      <c r="D187" s="42" t="s">
        <v>398</v>
      </c>
      <c r="E187" s="43">
        <v>46119</v>
      </c>
      <c r="F187" s="43">
        <v>46592</v>
      </c>
      <c r="G187" s="44">
        <f t="shared" ca="1" si="4"/>
        <v>376</v>
      </c>
      <c r="H187" s="45" t="str">
        <f t="shared" ca="1" si="5"/>
        <v>180+ dias</v>
      </c>
    </row>
    <row r="188" spans="1:8" x14ac:dyDescent="0.3">
      <c r="A188" s="36" t="s">
        <v>27</v>
      </c>
      <c r="B188" s="36" t="s">
        <v>45</v>
      </c>
      <c r="C188" s="36" t="s">
        <v>391</v>
      </c>
      <c r="D188" s="37" t="s">
        <v>392</v>
      </c>
      <c r="E188" s="38">
        <v>46160</v>
      </c>
      <c r="F188" s="38">
        <v>46595</v>
      </c>
      <c r="G188" s="39">
        <f t="shared" ca="1" si="4"/>
        <v>379</v>
      </c>
      <c r="H188" s="40" t="str">
        <f t="shared" ca="1" si="5"/>
        <v>180+ dias</v>
      </c>
    </row>
    <row r="189" spans="1:8" x14ac:dyDescent="0.3">
      <c r="A189" s="41" t="s">
        <v>27</v>
      </c>
      <c r="B189" s="41" t="s">
        <v>37</v>
      </c>
      <c r="C189" s="41" t="s">
        <v>399</v>
      </c>
      <c r="D189" s="42" t="s">
        <v>280</v>
      </c>
      <c r="E189" s="43">
        <v>46126</v>
      </c>
      <c r="F189" s="43">
        <v>46598</v>
      </c>
      <c r="G189" s="44">
        <f t="shared" ca="1" si="4"/>
        <v>382</v>
      </c>
      <c r="H189" s="45" t="str">
        <f t="shared" ca="1" si="5"/>
        <v>180+ dias</v>
      </c>
    </row>
    <row r="190" spans="1:8" x14ac:dyDescent="0.3">
      <c r="A190" s="36" t="s">
        <v>30</v>
      </c>
      <c r="B190" s="36" t="s">
        <v>42</v>
      </c>
      <c r="C190" s="36" t="s">
        <v>400</v>
      </c>
      <c r="D190" s="37" t="s">
        <v>401</v>
      </c>
      <c r="E190" s="38">
        <v>46203</v>
      </c>
      <c r="F190" s="38">
        <v>46600</v>
      </c>
      <c r="G190" s="39">
        <f t="shared" ca="1" si="4"/>
        <v>384</v>
      </c>
      <c r="H190" s="40" t="str">
        <f t="shared" ca="1" si="5"/>
        <v>180+ dias</v>
      </c>
    </row>
    <row r="191" spans="1:8" x14ac:dyDescent="0.3">
      <c r="A191" s="41" t="s">
        <v>27</v>
      </c>
      <c r="B191" s="41" t="s">
        <v>45</v>
      </c>
      <c r="C191" s="41" t="s">
        <v>122</v>
      </c>
      <c r="D191" s="42" t="s">
        <v>123</v>
      </c>
      <c r="E191" s="43">
        <v>46122</v>
      </c>
      <c r="F191" s="43">
        <v>46600</v>
      </c>
      <c r="G191" s="44">
        <f t="shared" ca="1" si="4"/>
        <v>384</v>
      </c>
      <c r="H191" s="45" t="str">
        <f t="shared" ca="1" si="5"/>
        <v>180+ dias</v>
      </c>
    </row>
    <row r="192" spans="1:8" x14ac:dyDescent="0.3">
      <c r="A192" s="36" t="s">
        <v>27</v>
      </c>
      <c r="B192" s="36" t="s">
        <v>40</v>
      </c>
      <c r="C192" s="36" t="s">
        <v>402</v>
      </c>
      <c r="D192" s="37" t="s">
        <v>403</v>
      </c>
      <c r="E192" s="38">
        <v>46154</v>
      </c>
      <c r="F192" s="38">
        <v>46619</v>
      </c>
      <c r="G192" s="39">
        <f t="shared" ca="1" si="4"/>
        <v>403</v>
      </c>
      <c r="H192" s="40" t="str">
        <f t="shared" ca="1" si="5"/>
        <v>180+ dias</v>
      </c>
    </row>
    <row r="193" spans="1:8" x14ac:dyDescent="0.3">
      <c r="A193" s="41" t="s">
        <v>30</v>
      </c>
      <c r="B193" s="41" t="s">
        <v>42</v>
      </c>
      <c r="C193" s="41" t="s">
        <v>404</v>
      </c>
      <c r="D193" s="42" t="s">
        <v>405</v>
      </c>
      <c r="E193" s="43">
        <v>46203</v>
      </c>
      <c r="F193" s="43">
        <v>46620</v>
      </c>
      <c r="G193" s="44">
        <f t="shared" ca="1" si="4"/>
        <v>404</v>
      </c>
      <c r="H193" s="45" t="str">
        <f t="shared" ca="1" si="5"/>
        <v>180+ dias</v>
      </c>
    </row>
    <row r="194" spans="1:8" x14ac:dyDescent="0.3">
      <c r="A194" s="36" t="s">
        <v>32</v>
      </c>
      <c r="B194" s="36" t="s">
        <v>41</v>
      </c>
      <c r="C194" s="36" t="s">
        <v>406</v>
      </c>
      <c r="D194" s="37" t="s">
        <v>407</v>
      </c>
      <c r="E194" s="38">
        <v>46169</v>
      </c>
      <c r="F194" s="38">
        <v>46626</v>
      </c>
      <c r="G194" s="39">
        <f t="shared" ca="1" si="4"/>
        <v>410</v>
      </c>
      <c r="H194" s="40" t="str">
        <f t="shared" ca="1" si="5"/>
        <v>180+ dias</v>
      </c>
    </row>
    <row r="195" spans="1:8" x14ac:dyDescent="0.3">
      <c r="A195" s="41" t="s">
        <v>30</v>
      </c>
      <c r="B195" s="41" t="s">
        <v>42</v>
      </c>
      <c r="C195" s="41" t="s">
        <v>408</v>
      </c>
      <c r="D195" s="42" t="s">
        <v>409</v>
      </c>
      <c r="E195" s="43">
        <v>46203</v>
      </c>
      <c r="F195" s="43">
        <v>46627</v>
      </c>
      <c r="G195" s="44">
        <f t="shared" ca="1" si="4"/>
        <v>411</v>
      </c>
      <c r="H195" s="45" t="str">
        <f t="shared" ca="1" si="5"/>
        <v>180+ dias</v>
      </c>
    </row>
    <row r="196" spans="1:8" x14ac:dyDescent="0.3">
      <c r="A196" s="36" t="s">
        <v>27</v>
      </c>
      <c r="B196" s="36" t="s">
        <v>37</v>
      </c>
      <c r="C196" s="36" t="s">
        <v>410</v>
      </c>
      <c r="D196" s="37" t="s">
        <v>411</v>
      </c>
      <c r="E196" s="38">
        <v>46127</v>
      </c>
      <c r="F196" s="38">
        <v>46645</v>
      </c>
      <c r="G196" s="39">
        <f t="shared" ref="G196:G259" ca="1" si="6">IF($F196="","",$F196-TODAY())</f>
        <v>429</v>
      </c>
      <c r="H196" s="40" t="str">
        <f t="shared" ref="H196:H259" ca="1" si="7">IF($G196="","",IF($G196&gt;=180,"180+ dias",IF($G196&gt;=90,"90 a 180 dias",IF($G196&gt;=45,"45 a 90 dias",IF($G196&gt;=30,"30 a 45 dias",IF($G196&gt;=10,"10 a 30 dias","≤ 10 dias"))))))</f>
        <v>180+ dias</v>
      </c>
    </row>
    <row r="197" spans="1:8" x14ac:dyDescent="0.3">
      <c r="A197" s="41" t="s">
        <v>27</v>
      </c>
      <c r="B197" s="41" t="s">
        <v>40</v>
      </c>
      <c r="C197" s="41" t="s">
        <v>412</v>
      </c>
      <c r="D197" s="42" t="s">
        <v>413</v>
      </c>
      <c r="E197" s="43">
        <v>46170</v>
      </c>
      <c r="F197" s="43">
        <v>46645</v>
      </c>
      <c r="G197" s="44">
        <f t="shared" ca="1" si="6"/>
        <v>429</v>
      </c>
      <c r="H197" s="45" t="str">
        <f t="shared" ca="1" si="7"/>
        <v>180+ dias</v>
      </c>
    </row>
    <row r="198" spans="1:8" x14ac:dyDescent="0.3">
      <c r="A198" s="36" t="s">
        <v>32</v>
      </c>
      <c r="B198" s="36" t="s">
        <v>44</v>
      </c>
      <c r="C198" s="36" t="s">
        <v>414</v>
      </c>
      <c r="D198" s="37" t="s">
        <v>415</v>
      </c>
      <c r="E198" s="38">
        <v>46170</v>
      </c>
      <c r="F198" s="38">
        <v>46659</v>
      </c>
      <c r="G198" s="39">
        <f t="shared" ca="1" si="6"/>
        <v>443</v>
      </c>
      <c r="H198" s="40" t="str">
        <f t="shared" ca="1" si="7"/>
        <v>180+ dias</v>
      </c>
    </row>
    <row r="199" spans="1:8" x14ac:dyDescent="0.3">
      <c r="A199" s="41" t="s">
        <v>30</v>
      </c>
      <c r="B199" s="41" t="s">
        <v>42</v>
      </c>
      <c r="C199" s="41" t="s">
        <v>416</v>
      </c>
      <c r="D199" s="42" t="s">
        <v>417</v>
      </c>
      <c r="E199" s="43">
        <v>46203</v>
      </c>
      <c r="F199" s="43">
        <v>46661</v>
      </c>
      <c r="G199" s="44">
        <f t="shared" ca="1" si="6"/>
        <v>445</v>
      </c>
      <c r="H199" s="45" t="str">
        <f t="shared" ca="1" si="7"/>
        <v>180+ dias</v>
      </c>
    </row>
    <row r="200" spans="1:8" x14ac:dyDescent="0.3">
      <c r="A200" s="36" t="s">
        <v>30</v>
      </c>
      <c r="B200" s="36" t="s">
        <v>42</v>
      </c>
      <c r="C200" s="36" t="s">
        <v>418</v>
      </c>
      <c r="D200" s="37" t="s">
        <v>419</v>
      </c>
      <c r="E200" s="38">
        <v>46203</v>
      </c>
      <c r="F200" s="38">
        <v>46661</v>
      </c>
      <c r="G200" s="39">
        <f t="shared" ca="1" si="6"/>
        <v>445</v>
      </c>
      <c r="H200" s="40" t="str">
        <f t="shared" ca="1" si="7"/>
        <v>180+ dias</v>
      </c>
    </row>
    <row r="201" spans="1:8" x14ac:dyDescent="0.3">
      <c r="A201" s="41" t="s">
        <v>32</v>
      </c>
      <c r="B201" s="41" t="s">
        <v>44</v>
      </c>
      <c r="C201" s="41" t="s">
        <v>420</v>
      </c>
      <c r="D201" s="42" t="s">
        <v>168</v>
      </c>
      <c r="E201" s="43">
        <v>46170</v>
      </c>
      <c r="F201" s="43">
        <v>46661</v>
      </c>
      <c r="G201" s="44">
        <f t="shared" ca="1" si="6"/>
        <v>445</v>
      </c>
      <c r="H201" s="45" t="str">
        <f t="shared" ca="1" si="7"/>
        <v>180+ dias</v>
      </c>
    </row>
    <row r="202" spans="1:8" x14ac:dyDescent="0.3">
      <c r="A202" s="36" t="s">
        <v>30</v>
      </c>
      <c r="B202" s="36" t="s">
        <v>42</v>
      </c>
      <c r="C202" s="36" t="s">
        <v>421</v>
      </c>
      <c r="D202" s="37" t="s">
        <v>422</v>
      </c>
      <c r="E202" s="38">
        <v>46203</v>
      </c>
      <c r="F202" s="38">
        <v>46669</v>
      </c>
      <c r="G202" s="39">
        <f t="shared" ca="1" si="6"/>
        <v>453</v>
      </c>
      <c r="H202" s="40" t="str">
        <f t="shared" ca="1" si="7"/>
        <v>180+ dias</v>
      </c>
    </row>
    <row r="203" spans="1:8" x14ac:dyDescent="0.3">
      <c r="A203" s="41" t="s">
        <v>27</v>
      </c>
      <c r="B203" s="41" t="s">
        <v>45</v>
      </c>
      <c r="C203" s="41" t="s">
        <v>423</v>
      </c>
      <c r="D203" s="42" t="s">
        <v>424</v>
      </c>
      <c r="E203" s="43">
        <v>46122</v>
      </c>
      <c r="F203" s="43">
        <v>46694</v>
      </c>
      <c r="G203" s="44">
        <f t="shared" ca="1" si="6"/>
        <v>478</v>
      </c>
      <c r="H203" s="45" t="str">
        <f t="shared" ca="1" si="7"/>
        <v>180+ dias</v>
      </c>
    </row>
    <row r="204" spans="1:8" x14ac:dyDescent="0.3">
      <c r="A204" s="36" t="s">
        <v>31</v>
      </c>
      <c r="B204" s="36" t="s">
        <v>36</v>
      </c>
      <c r="C204" s="36" t="s">
        <v>425</v>
      </c>
      <c r="D204" s="37" t="s">
        <v>426</v>
      </c>
      <c r="E204" s="38">
        <v>46140</v>
      </c>
      <c r="F204" s="38">
        <v>46700</v>
      </c>
      <c r="G204" s="39">
        <f t="shared" ca="1" si="6"/>
        <v>484</v>
      </c>
      <c r="H204" s="40" t="str">
        <f t="shared" ca="1" si="7"/>
        <v>180+ dias</v>
      </c>
    </row>
    <row r="205" spans="1:8" x14ac:dyDescent="0.3">
      <c r="A205" s="41" t="s">
        <v>27</v>
      </c>
      <c r="B205" s="41" t="s">
        <v>40</v>
      </c>
      <c r="C205" s="41" t="s">
        <v>427</v>
      </c>
      <c r="D205" s="42" t="s">
        <v>428</v>
      </c>
      <c r="E205" s="43">
        <v>46119</v>
      </c>
      <c r="F205" s="43">
        <v>46720</v>
      </c>
      <c r="G205" s="44">
        <f t="shared" ca="1" si="6"/>
        <v>504</v>
      </c>
      <c r="H205" s="45" t="str">
        <f t="shared" ca="1" si="7"/>
        <v>180+ dias</v>
      </c>
    </row>
    <row r="206" spans="1:8" x14ac:dyDescent="0.3">
      <c r="A206" s="36" t="s">
        <v>27</v>
      </c>
      <c r="B206" s="36" t="s">
        <v>37</v>
      </c>
      <c r="C206" s="36" t="s">
        <v>429</v>
      </c>
      <c r="D206" s="37" t="s">
        <v>430</v>
      </c>
      <c r="E206" s="38">
        <v>46126</v>
      </c>
      <c r="F206" s="38">
        <v>46722</v>
      </c>
      <c r="G206" s="39">
        <f t="shared" ca="1" si="6"/>
        <v>506</v>
      </c>
      <c r="H206" s="40" t="str">
        <f t="shared" ca="1" si="7"/>
        <v>180+ dias</v>
      </c>
    </row>
    <row r="207" spans="1:8" x14ac:dyDescent="0.3">
      <c r="A207" s="41" t="s">
        <v>32</v>
      </c>
      <c r="B207" s="41" t="s">
        <v>44</v>
      </c>
      <c r="C207" s="41" t="s">
        <v>431</v>
      </c>
      <c r="D207" s="42" t="s">
        <v>432</v>
      </c>
      <c r="E207" s="43">
        <v>46170</v>
      </c>
      <c r="F207" s="43">
        <v>46722</v>
      </c>
      <c r="G207" s="44">
        <f t="shared" ca="1" si="6"/>
        <v>506</v>
      </c>
      <c r="H207" s="45" t="str">
        <f t="shared" ca="1" si="7"/>
        <v>180+ dias</v>
      </c>
    </row>
    <row r="208" spans="1:8" x14ac:dyDescent="0.3">
      <c r="A208" s="36" t="s">
        <v>32</v>
      </c>
      <c r="B208" s="36" t="s">
        <v>44</v>
      </c>
      <c r="C208" s="36" t="s">
        <v>433</v>
      </c>
      <c r="D208" s="37" t="s">
        <v>434</v>
      </c>
      <c r="E208" s="38">
        <v>46170</v>
      </c>
      <c r="F208" s="38">
        <v>46722</v>
      </c>
      <c r="G208" s="39">
        <f t="shared" ca="1" si="6"/>
        <v>506</v>
      </c>
      <c r="H208" s="40" t="str">
        <f t="shared" ca="1" si="7"/>
        <v>180+ dias</v>
      </c>
    </row>
    <row r="209" spans="1:8" x14ac:dyDescent="0.3">
      <c r="A209" s="41" t="s">
        <v>27</v>
      </c>
      <c r="B209" s="41" t="s">
        <v>45</v>
      </c>
      <c r="C209" s="41" t="s">
        <v>435</v>
      </c>
      <c r="D209" s="42"/>
      <c r="E209" s="43">
        <v>46207</v>
      </c>
      <c r="F209" s="43">
        <v>46722</v>
      </c>
      <c r="G209" s="44">
        <f t="shared" ca="1" si="6"/>
        <v>506</v>
      </c>
      <c r="H209" s="45" t="str">
        <f t="shared" ca="1" si="7"/>
        <v>180+ dias</v>
      </c>
    </row>
    <row r="210" spans="1:8" x14ac:dyDescent="0.3">
      <c r="A210" s="36" t="s">
        <v>27</v>
      </c>
      <c r="B210" s="36" t="s">
        <v>40</v>
      </c>
      <c r="C210" s="36" t="s">
        <v>436</v>
      </c>
      <c r="D210" s="37" t="s">
        <v>437</v>
      </c>
      <c r="E210" s="38">
        <v>46119</v>
      </c>
      <c r="F210" s="38">
        <v>46725</v>
      </c>
      <c r="G210" s="39">
        <f t="shared" ca="1" si="6"/>
        <v>509</v>
      </c>
      <c r="H210" s="40" t="str">
        <f t="shared" ca="1" si="7"/>
        <v>180+ dias</v>
      </c>
    </row>
    <row r="211" spans="1:8" x14ac:dyDescent="0.3">
      <c r="A211" s="41" t="s">
        <v>32</v>
      </c>
      <c r="B211" s="41" t="s">
        <v>44</v>
      </c>
      <c r="C211" s="41" t="s">
        <v>438</v>
      </c>
      <c r="D211" s="42" t="s">
        <v>439</v>
      </c>
      <c r="E211" s="43">
        <v>46170</v>
      </c>
      <c r="F211" s="43">
        <v>46733</v>
      </c>
      <c r="G211" s="44">
        <f t="shared" ca="1" si="6"/>
        <v>517</v>
      </c>
      <c r="H211" s="45" t="str">
        <f t="shared" ca="1" si="7"/>
        <v>180+ dias</v>
      </c>
    </row>
    <row r="212" spans="1:8" x14ac:dyDescent="0.3">
      <c r="A212" s="36" t="s">
        <v>27</v>
      </c>
      <c r="B212" s="36" t="s">
        <v>40</v>
      </c>
      <c r="C212" s="36" t="s">
        <v>440</v>
      </c>
      <c r="D212" s="37" t="s">
        <v>441</v>
      </c>
      <c r="E212" s="38">
        <v>46175</v>
      </c>
      <c r="F212" s="38">
        <v>46739</v>
      </c>
      <c r="G212" s="39">
        <f t="shared" ca="1" si="6"/>
        <v>523</v>
      </c>
      <c r="H212" s="40" t="str">
        <f t="shared" ca="1" si="7"/>
        <v>180+ dias</v>
      </c>
    </row>
    <row r="213" spans="1:8" x14ac:dyDescent="0.3">
      <c r="A213" s="41" t="s">
        <v>27</v>
      </c>
      <c r="B213" s="41" t="s">
        <v>40</v>
      </c>
      <c r="C213" s="41" t="s">
        <v>442</v>
      </c>
      <c r="D213" s="42" t="s">
        <v>443</v>
      </c>
      <c r="E213" s="43">
        <v>46119</v>
      </c>
      <c r="F213" s="43">
        <v>46751</v>
      </c>
      <c r="G213" s="44">
        <f t="shared" ca="1" si="6"/>
        <v>535</v>
      </c>
      <c r="H213" s="45" t="str">
        <f t="shared" ca="1" si="7"/>
        <v>180+ dias</v>
      </c>
    </row>
    <row r="214" spans="1:8" x14ac:dyDescent="0.3">
      <c r="A214" s="36" t="s">
        <v>27</v>
      </c>
      <c r="B214" s="36" t="s">
        <v>40</v>
      </c>
      <c r="C214" s="36" t="s">
        <v>444</v>
      </c>
      <c r="D214" s="37" t="s">
        <v>445</v>
      </c>
      <c r="E214" s="38">
        <v>46119</v>
      </c>
      <c r="F214" s="38">
        <v>46751</v>
      </c>
      <c r="G214" s="39">
        <f t="shared" ca="1" si="6"/>
        <v>535</v>
      </c>
      <c r="H214" s="40" t="str">
        <f t="shared" ca="1" si="7"/>
        <v>180+ dias</v>
      </c>
    </row>
    <row r="215" spans="1:8" x14ac:dyDescent="0.3">
      <c r="A215" s="41" t="s">
        <v>27</v>
      </c>
      <c r="B215" s="41" t="s">
        <v>40</v>
      </c>
      <c r="C215" s="41" t="s">
        <v>446</v>
      </c>
      <c r="D215" s="42" t="s">
        <v>447</v>
      </c>
      <c r="E215" s="43">
        <v>46119</v>
      </c>
      <c r="F215" s="43">
        <v>46751</v>
      </c>
      <c r="G215" s="44">
        <f t="shared" ca="1" si="6"/>
        <v>535</v>
      </c>
      <c r="H215" s="45" t="str">
        <f t="shared" ca="1" si="7"/>
        <v>180+ dias</v>
      </c>
    </row>
    <row r="216" spans="1:8" x14ac:dyDescent="0.3">
      <c r="A216" s="36" t="s">
        <v>27</v>
      </c>
      <c r="B216" s="36" t="s">
        <v>37</v>
      </c>
      <c r="C216" s="36" t="s">
        <v>448</v>
      </c>
      <c r="D216" s="37" t="s">
        <v>449</v>
      </c>
      <c r="E216" s="38">
        <v>46126</v>
      </c>
      <c r="F216" s="38">
        <v>46753</v>
      </c>
      <c r="G216" s="39">
        <f t="shared" ca="1" si="6"/>
        <v>537</v>
      </c>
      <c r="H216" s="40" t="str">
        <f t="shared" ca="1" si="7"/>
        <v>180+ dias</v>
      </c>
    </row>
    <row r="217" spans="1:8" x14ac:dyDescent="0.3">
      <c r="A217" s="41" t="s">
        <v>27</v>
      </c>
      <c r="B217" s="41" t="s">
        <v>40</v>
      </c>
      <c r="C217" s="41" t="s">
        <v>450</v>
      </c>
      <c r="D217" s="42" t="s">
        <v>451</v>
      </c>
      <c r="E217" s="43">
        <v>46119</v>
      </c>
      <c r="F217" s="43">
        <v>46754</v>
      </c>
      <c r="G217" s="44">
        <f t="shared" ca="1" si="6"/>
        <v>538</v>
      </c>
      <c r="H217" s="45" t="str">
        <f t="shared" ca="1" si="7"/>
        <v>180+ dias</v>
      </c>
    </row>
    <row r="218" spans="1:8" x14ac:dyDescent="0.3">
      <c r="A218" s="36" t="s">
        <v>27</v>
      </c>
      <c r="B218" s="36" t="s">
        <v>40</v>
      </c>
      <c r="C218" s="36" t="s">
        <v>452</v>
      </c>
      <c r="D218" s="37" t="s">
        <v>453</v>
      </c>
      <c r="E218" s="38">
        <v>46119</v>
      </c>
      <c r="F218" s="38">
        <v>46758</v>
      </c>
      <c r="G218" s="39">
        <f t="shared" ca="1" si="6"/>
        <v>542</v>
      </c>
      <c r="H218" s="40" t="str">
        <f t="shared" ca="1" si="7"/>
        <v>180+ dias</v>
      </c>
    </row>
    <row r="219" spans="1:8" x14ac:dyDescent="0.3">
      <c r="A219" s="41" t="s">
        <v>32</v>
      </c>
      <c r="B219" s="41" t="s">
        <v>44</v>
      </c>
      <c r="C219" s="41" t="s">
        <v>454</v>
      </c>
      <c r="D219" s="42" t="s">
        <v>455</v>
      </c>
      <c r="E219" s="43">
        <v>46170</v>
      </c>
      <c r="F219" s="43">
        <v>46758</v>
      </c>
      <c r="G219" s="44">
        <f t="shared" ca="1" si="6"/>
        <v>542</v>
      </c>
      <c r="H219" s="45" t="str">
        <f t="shared" ca="1" si="7"/>
        <v>180+ dias</v>
      </c>
    </row>
    <row r="220" spans="1:8" x14ac:dyDescent="0.3">
      <c r="A220" s="36" t="s">
        <v>30</v>
      </c>
      <c r="B220" s="36" t="s">
        <v>42</v>
      </c>
      <c r="C220" s="36" t="s">
        <v>456</v>
      </c>
      <c r="D220" s="37" t="s">
        <v>457</v>
      </c>
      <c r="E220" s="38">
        <v>46087</v>
      </c>
      <c r="F220" s="38">
        <v>46767</v>
      </c>
      <c r="G220" s="39">
        <f t="shared" ca="1" si="6"/>
        <v>551</v>
      </c>
      <c r="H220" s="40" t="str">
        <f t="shared" ca="1" si="7"/>
        <v>180+ dias</v>
      </c>
    </row>
    <row r="221" spans="1:8" x14ac:dyDescent="0.3">
      <c r="A221" s="41" t="s">
        <v>27</v>
      </c>
      <c r="B221" s="41" t="s">
        <v>40</v>
      </c>
      <c r="C221" s="41" t="s">
        <v>458</v>
      </c>
      <c r="D221" s="42" t="s">
        <v>459</v>
      </c>
      <c r="E221" s="43">
        <v>46119</v>
      </c>
      <c r="F221" s="43">
        <v>46770</v>
      </c>
      <c r="G221" s="44">
        <f t="shared" ca="1" si="6"/>
        <v>554</v>
      </c>
      <c r="H221" s="45" t="str">
        <f t="shared" ca="1" si="7"/>
        <v>180+ dias</v>
      </c>
    </row>
    <row r="222" spans="1:8" x14ac:dyDescent="0.3">
      <c r="A222" s="36" t="s">
        <v>32</v>
      </c>
      <c r="B222" s="36" t="s">
        <v>39</v>
      </c>
      <c r="C222" s="36" t="s">
        <v>460</v>
      </c>
      <c r="D222" s="37" t="s">
        <v>461</v>
      </c>
      <c r="E222" s="38">
        <v>46168</v>
      </c>
      <c r="F222" s="38">
        <v>46773</v>
      </c>
      <c r="G222" s="39">
        <f t="shared" ca="1" si="6"/>
        <v>557</v>
      </c>
      <c r="H222" s="40" t="str">
        <f t="shared" ca="1" si="7"/>
        <v>180+ dias</v>
      </c>
    </row>
    <row r="223" spans="1:8" x14ac:dyDescent="0.3">
      <c r="A223" s="41" t="s">
        <v>32</v>
      </c>
      <c r="B223" s="41" t="s">
        <v>44</v>
      </c>
      <c r="C223" s="41" t="s">
        <v>462</v>
      </c>
      <c r="D223" s="42" t="s">
        <v>463</v>
      </c>
      <c r="E223" s="43">
        <v>46170</v>
      </c>
      <c r="F223" s="43">
        <v>46780</v>
      </c>
      <c r="G223" s="44">
        <f t="shared" ca="1" si="6"/>
        <v>564</v>
      </c>
      <c r="H223" s="45" t="str">
        <f t="shared" ca="1" si="7"/>
        <v>180+ dias</v>
      </c>
    </row>
    <row r="224" spans="1:8" x14ac:dyDescent="0.3">
      <c r="A224" s="36" t="s">
        <v>27</v>
      </c>
      <c r="B224" s="36" t="s">
        <v>40</v>
      </c>
      <c r="C224" s="36" t="s">
        <v>464</v>
      </c>
      <c r="D224" s="37" t="s">
        <v>465</v>
      </c>
      <c r="E224" s="38">
        <v>46119</v>
      </c>
      <c r="F224" s="38">
        <v>46784</v>
      </c>
      <c r="G224" s="39">
        <f t="shared" ca="1" si="6"/>
        <v>568</v>
      </c>
      <c r="H224" s="40" t="str">
        <f t="shared" ca="1" si="7"/>
        <v>180+ dias</v>
      </c>
    </row>
    <row r="225" spans="1:8" x14ac:dyDescent="0.3">
      <c r="A225" s="41" t="s">
        <v>27</v>
      </c>
      <c r="B225" s="41" t="s">
        <v>40</v>
      </c>
      <c r="C225" s="41" t="s">
        <v>466</v>
      </c>
      <c r="D225" s="42" t="s">
        <v>467</v>
      </c>
      <c r="E225" s="43">
        <v>46119</v>
      </c>
      <c r="F225" s="43">
        <v>46784</v>
      </c>
      <c r="G225" s="44">
        <f t="shared" ca="1" si="6"/>
        <v>568</v>
      </c>
      <c r="H225" s="45" t="str">
        <f t="shared" ca="1" si="7"/>
        <v>180+ dias</v>
      </c>
    </row>
    <row r="226" spans="1:8" x14ac:dyDescent="0.3">
      <c r="A226" s="36" t="s">
        <v>32</v>
      </c>
      <c r="B226" s="36" t="s">
        <v>44</v>
      </c>
      <c r="C226" s="36" t="s">
        <v>468</v>
      </c>
      <c r="D226" s="37" t="s">
        <v>469</v>
      </c>
      <c r="E226" s="38">
        <v>46170</v>
      </c>
      <c r="F226" s="38">
        <v>46784</v>
      </c>
      <c r="G226" s="39">
        <f t="shared" ca="1" si="6"/>
        <v>568</v>
      </c>
      <c r="H226" s="40" t="str">
        <f t="shared" ca="1" si="7"/>
        <v>180+ dias</v>
      </c>
    </row>
    <row r="227" spans="1:8" x14ac:dyDescent="0.3">
      <c r="A227" s="41" t="s">
        <v>28</v>
      </c>
      <c r="B227" s="41" t="s">
        <v>46</v>
      </c>
      <c r="C227" s="41" t="s">
        <v>470</v>
      </c>
      <c r="D227" s="42" t="s">
        <v>471</v>
      </c>
      <c r="E227" s="43">
        <v>46156</v>
      </c>
      <c r="F227" s="43">
        <v>46784</v>
      </c>
      <c r="G227" s="44">
        <f t="shared" ca="1" si="6"/>
        <v>568</v>
      </c>
      <c r="H227" s="45" t="str">
        <f t="shared" ca="1" si="7"/>
        <v>180+ dias</v>
      </c>
    </row>
    <row r="228" spans="1:8" x14ac:dyDescent="0.3">
      <c r="A228" s="36" t="s">
        <v>28</v>
      </c>
      <c r="B228" s="36" t="s">
        <v>46</v>
      </c>
      <c r="C228" s="36" t="s">
        <v>470</v>
      </c>
      <c r="D228" s="37" t="s">
        <v>471</v>
      </c>
      <c r="E228" s="38">
        <v>46156</v>
      </c>
      <c r="F228" s="38">
        <v>46785</v>
      </c>
      <c r="G228" s="39">
        <f t="shared" ca="1" si="6"/>
        <v>569</v>
      </c>
      <c r="H228" s="40" t="str">
        <f t="shared" ca="1" si="7"/>
        <v>180+ dias</v>
      </c>
    </row>
    <row r="229" spans="1:8" x14ac:dyDescent="0.3">
      <c r="A229" s="41" t="s">
        <v>27</v>
      </c>
      <c r="B229" s="41" t="s">
        <v>40</v>
      </c>
      <c r="C229" s="41" t="s">
        <v>472</v>
      </c>
      <c r="D229" s="42" t="s">
        <v>473</v>
      </c>
      <c r="E229" s="43">
        <v>46119</v>
      </c>
      <c r="F229" s="43">
        <v>46799</v>
      </c>
      <c r="G229" s="44">
        <f t="shared" ca="1" si="6"/>
        <v>583</v>
      </c>
      <c r="H229" s="45" t="str">
        <f t="shared" ca="1" si="7"/>
        <v>180+ dias</v>
      </c>
    </row>
    <row r="230" spans="1:8" x14ac:dyDescent="0.3">
      <c r="A230" s="36" t="s">
        <v>27</v>
      </c>
      <c r="B230" s="36" t="s">
        <v>40</v>
      </c>
      <c r="C230" s="36" t="s">
        <v>474</v>
      </c>
      <c r="D230" s="37" t="s">
        <v>475</v>
      </c>
      <c r="E230" s="38">
        <v>46119</v>
      </c>
      <c r="F230" s="38">
        <v>46801</v>
      </c>
      <c r="G230" s="39">
        <f t="shared" ca="1" si="6"/>
        <v>585</v>
      </c>
      <c r="H230" s="40" t="str">
        <f t="shared" ca="1" si="7"/>
        <v>180+ dias</v>
      </c>
    </row>
    <row r="231" spans="1:8" x14ac:dyDescent="0.3">
      <c r="A231" s="41" t="s">
        <v>27</v>
      </c>
      <c r="B231" s="41" t="s">
        <v>40</v>
      </c>
      <c r="C231" s="41" t="s">
        <v>476</v>
      </c>
      <c r="D231" s="42" t="s">
        <v>477</v>
      </c>
      <c r="E231" s="43">
        <v>46119</v>
      </c>
      <c r="F231" s="43">
        <v>46801</v>
      </c>
      <c r="G231" s="44">
        <f t="shared" ca="1" si="6"/>
        <v>585</v>
      </c>
      <c r="H231" s="45" t="str">
        <f t="shared" ca="1" si="7"/>
        <v>180+ dias</v>
      </c>
    </row>
    <row r="232" spans="1:8" x14ac:dyDescent="0.3">
      <c r="A232" s="36" t="s">
        <v>27</v>
      </c>
      <c r="B232" s="36" t="s">
        <v>40</v>
      </c>
      <c r="C232" s="36" t="s">
        <v>478</v>
      </c>
      <c r="D232" s="37" t="s">
        <v>449</v>
      </c>
      <c r="E232" s="38">
        <v>46157</v>
      </c>
      <c r="F232" s="38">
        <v>46801</v>
      </c>
      <c r="G232" s="39">
        <f t="shared" ca="1" si="6"/>
        <v>585</v>
      </c>
      <c r="H232" s="40" t="str">
        <f t="shared" ca="1" si="7"/>
        <v>180+ dias</v>
      </c>
    </row>
    <row r="233" spans="1:8" x14ac:dyDescent="0.3">
      <c r="A233" s="41" t="s">
        <v>30</v>
      </c>
      <c r="B233" s="41" t="s">
        <v>42</v>
      </c>
      <c r="C233" s="41" t="s">
        <v>479</v>
      </c>
      <c r="D233" s="42" t="s">
        <v>480</v>
      </c>
      <c r="E233" s="43">
        <v>46203</v>
      </c>
      <c r="F233" s="43">
        <v>46801</v>
      </c>
      <c r="G233" s="44">
        <f t="shared" ca="1" si="6"/>
        <v>585</v>
      </c>
      <c r="H233" s="45" t="str">
        <f t="shared" ca="1" si="7"/>
        <v>180+ dias</v>
      </c>
    </row>
    <row r="234" spans="1:8" x14ac:dyDescent="0.3">
      <c r="A234" s="36" t="s">
        <v>27</v>
      </c>
      <c r="B234" s="36" t="s">
        <v>37</v>
      </c>
      <c r="C234" s="36" t="s">
        <v>481</v>
      </c>
      <c r="D234" s="37" t="s">
        <v>482</v>
      </c>
      <c r="E234" s="38">
        <v>46127</v>
      </c>
      <c r="F234" s="38">
        <v>46813</v>
      </c>
      <c r="G234" s="39">
        <f t="shared" ca="1" si="6"/>
        <v>597</v>
      </c>
      <c r="H234" s="40" t="str">
        <f t="shared" ca="1" si="7"/>
        <v>180+ dias</v>
      </c>
    </row>
    <row r="235" spans="1:8" x14ac:dyDescent="0.3">
      <c r="A235" s="41" t="s">
        <v>27</v>
      </c>
      <c r="B235" s="41" t="s">
        <v>37</v>
      </c>
      <c r="C235" s="41" t="s">
        <v>483</v>
      </c>
      <c r="D235" s="42" t="s">
        <v>484</v>
      </c>
      <c r="E235" s="43">
        <v>46182</v>
      </c>
      <c r="F235" s="43">
        <v>46813</v>
      </c>
      <c r="G235" s="44">
        <f t="shared" ca="1" si="6"/>
        <v>597</v>
      </c>
      <c r="H235" s="45" t="str">
        <f t="shared" ca="1" si="7"/>
        <v>180+ dias</v>
      </c>
    </row>
    <row r="236" spans="1:8" x14ac:dyDescent="0.3">
      <c r="A236" s="36" t="s">
        <v>32</v>
      </c>
      <c r="B236" s="36" t="s">
        <v>44</v>
      </c>
      <c r="C236" s="36" t="s">
        <v>485</v>
      </c>
      <c r="D236" s="37" t="s">
        <v>486</v>
      </c>
      <c r="E236" s="38">
        <v>46170</v>
      </c>
      <c r="F236" s="38">
        <v>46813</v>
      </c>
      <c r="G236" s="39">
        <f t="shared" ca="1" si="6"/>
        <v>597</v>
      </c>
      <c r="H236" s="40" t="str">
        <f t="shared" ca="1" si="7"/>
        <v>180+ dias</v>
      </c>
    </row>
    <row r="237" spans="1:8" x14ac:dyDescent="0.3">
      <c r="A237" s="41" t="s">
        <v>31</v>
      </c>
      <c r="B237" s="41" t="s">
        <v>38</v>
      </c>
      <c r="C237" s="41" t="s">
        <v>487</v>
      </c>
      <c r="D237" s="42" t="s">
        <v>488</v>
      </c>
      <c r="E237" s="43">
        <v>46142</v>
      </c>
      <c r="F237" s="43">
        <v>46815</v>
      </c>
      <c r="G237" s="44">
        <f t="shared" ca="1" si="6"/>
        <v>599</v>
      </c>
      <c r="H237" s="45" t="str">
        <f t="shared" ca="1" si="7"/>
        <v>180+ dias</v>
      </c>
    </row>
    <row r="238" spans="1:8" x14ac:dyDescent="0.3">
      <c r="A238" s="36" t="s">
        <v>32</v>
      </c>
      <c r="B238" s="36" t="s">
        <v>41</v>
      </c>
      <c r="C238" s="36" t="s">
        <v>489</v>
      </c>
      <c r="D238" s="37" t="s">
        <v>490</v>
      </c>
      <c r="E238" s="38">
        <v>46169</v>
      </c>
      <c r="F238" s="38">
        <v>46816</v>
      </c>
      <c r="G238" s="39">
        <f t="shared" ca="1" si="6"/>
        <v>600</v>
      </c>
      <c r="H238" s="40" t="str">
        <f t="shared" ca="1" si="7"/>
        <v>180+ dias</v>
      </c>
    </row>
    <row r="239" spans="1:8" x14ac:dyDescent="0.3">
      <c r="A239" s="41" t="s">
        <v>27</v>
      </c>
      <c r="B239" s="41" t="s">
        <v>40</v>
      </c>
      <c r="C239" s="41" t="s">
        <v>491</v>
      </c>
      <c r="D239" s="42" t="s">
        <v>492</v>
      </c>
      <c r="E239" s="43">
        <v>46205</v>
      </c>
      <c r="F239" s="43">
        <v>46820</v>
      </c>
      <c r="G239" s="44">
        <f t="shared" ca="1" si="6"/>
        <v>604</v>
      </c>
      <c r="H239" s="45" t="str">
        <f t="shared" ca="1" si="7"/>
        <v>180+ dias</v>
      </c>
    </row>
    <row r="240" spans="1:8" x14ac:dyDescent="0.3">
      <c r="A240" s="36" t="s">
        <v>27</v>
      </c>
      <c r="B240" s="36" t="s">
        <v>40</v>
      </c>
      <c r="C240" s="36" t="s">
        <v>493</v>
      </c>
      <c r="D240" s="37" t="s">
        <v>494</v>
      </c>
      <c r="E240" s="38">
        <v>46135</v>
      </c>
      <c r="F240" s="38">
        <v>46827</v>
      </c>
      <c r="G240" s="39">
        <f t="shared" ca="1" si="6"/>
        <v>611</v>
      </c>
      <c r="H240" s="40" t="str">
        <f t="shared" ca="1" si="7"/>
        <v>180+ dias</v>
      </c>
    </row>
    <row r="241" spans="1:8" x14ac:dyDescent="0.3">
      <c r="A241" s="41" t="s">
        <v>27</v>
      </c>
      <c r="B241" s="41" t="s">
        <v>40</v>
      </c>
      <c r="C241" s="41" t="s">
        <v>495</v>
      </c>
      <c r="D241" s="42" t="s">
        <v>496</v>
      </c>
      <c r="E241" s="43">
        <v>46119</v>
      </c>
      <c r="F241" s="43">
        <v>46828</v>
      </c>
      <c r="G241" s="44">
        <f t="shared" ca="1" si="6"/>
        <v>612</v>
      </c>
      <c r="H241" s="45" t="str">
        <f t="shared" ca="1" si="7"/>
        <v>180+ dias</v>
      </c>
    </row>
    <row r="242" spans="1:8" x14ac:dyDescent="0.3">
      <c r="A242" s="36" t="s">
        <v>27</v>
      </c>
      <c r="B242" s="36" t="s">
        <v>40</v>
      </c>
      <c r="C242" s="36" t="s">
        <v>491</v>
      </c>
      <c r="D242" s="37" t="s">
        <v>492</v>
      </c>
      <c r="E242" s="38">
        <v>46205</v>
      </c>
      <c r="F242" s="38">
        <v>46840</v>
      </c>
      <c r="G242" s="39">
        <f t="shared" ca="1" si="6"/>
        <v>624</v>
      </c>
      <c r="H242" s="40" t="str">
        <f t="shared" ca="1" si="7"/>
        <v>180+ dias</v>
      </c>
    </row>
    <row r="243" spans="1:8" x14ac:dyDescent="0.3">
      <c r="A243" s="41" t="s">
        <v>27</v>
      </c>
      <c r="B243" s="41" t="s">
        <v>37</v>
      </c>
      <c r="C243" s="41" t="s">
        <v>497</v>
      </c>
      <c r="D243" s="42" t="s">
        <v>498</v>
      </c>
      <c r="E243" s="43">
        <v>46126</v>
      </c>
      <c r="F243" s="43">
        <v>46844</v>
      </c>
      <c r="G243" s="44">
        <f t="shared" ca="1" si="6"/>
        <v>628</v>
      </c>
      <c r="H243" s="45" t="str">
        <f t="shared" ca="1" si="7"/>
        <v>180+ dias</v>
      </c>
    </row>
    <row r="244" spans="1:8" x14ac:dyDescent="0.3">
      <c r="A244" s="36" t="s">
        <v>27</v>
      </c>
      <c r="B244" s="36" t="s">
        <v>37</v>
      </c>
      <c r="C244" s="36" t="s">
        <v>499</v>
      </c>
      <c r="D244" s="37" t="s">
        <v>500</v>
      </c>
      <c r="E244" s="38">
        <v>46127</v>
      </c>
      <c r="F244" s="38">
        <v>46844</v>
      </c>
      <c r="G244" s="39">
        <f t="shared" ca="1" si="6"/>
        <v>628</v>
      </c>
      <c r="H244" s="40" t="str">
        <f t="shared" ca="1" si="7"/>
        <v>180+ dias</v>
      </c>
    </row>
    <row r="245" spans="1:8" x14ac:dyDescent="0.3">
      <c r="A245" s="41" t="s">
        <v>27</v>
      </c>
      <c r="B245" s="41" t="s">
        <v>45</v>
      </c>
      <c r="C245" s="41" t="s">
        <v>501</v>
      </c>
      <c r="D245" s="42" t="s">
        <v>502</v>
      </c>
      <c r="E245" s="43">
        <v>46199</v>
      </c>
      <c r="F245" s="43">
        <v>46844</v>
      </c>
      <c r="G245" s="44">
        <f t="shared" ca="1" si="6"/>
        <v>628</v>
      </c>
      <c r="H245" s="45" t="str">
        <f t="shared" ca="1" si="7"/>
        <v>180+ dias</v>
      </c>
    </row>
    <row r="246" spans="1:8" x14ac:dyDescent="0.3">
      <c r="A246" s="36" t="s">
        <v>31</v>
      </c>
      <c r="B246" s="36" t="s">
        <v>38</v>
      </c>
      <c r="C246" s="36" t="s">
        <v>487</v>
      </c>
      <c r="D246" s="37" t="s">
        <v>488</v>
      </c>
      <c r="E246" s="38">
        <v>46142</v>
      </c>
      <c r="F246" s="38">
        <v>46846</v>
      </c>
      <c r="G246" s="39">
        <f t="shared" ca="1" si="6"/>
        <v>630</v>
      </c>
      <c r="H246" s="40" t="str">
        <f t="shared" ca="1" si="7"/>
        <v>180+ dias</v>
      </c>
    </row>
    <row r="247" spans="1:8" x14ac:dyDescent="0.3">
      <c r="A247" s="41" t="s">
        <v>27</v>
      </c>
      <c r="B247" s="41" t="s">
        <v>45</v>
      </c>
      <c r="C247" s="41" t="s">
        <v>332</v>
      </c>
      <c r="D247" s="42" t="s">
        <v>333</v>
      </c>
      <c r="E247" s="43">
        <v>46181</v>
      </c>
      <c r="F247" s="43">
        <v>46847</v>
      </c>
      <c r="G247" s="44">
        <f t="shared" ca="1" si="6"/>
        <v>631</v>
      </c>
      <c r="H247" s="45" t="str">
        <f t="shared" ca="1" si="7"/>
        <v>180+ dias</v>
      </c>
    </row>
    <row r="248" spans="1:8" x14ac:dyDescent="0.3">
      <c r="A248" s="36" t="s">
        <v>30</v>
      </c>
      <c r="B248" s="36" t="s">
        <v>42</v>
      </c>
      <c r="C248" s="36" t="s">
        <v>503</v>
      </c>
      <c r="D248" s="37" t="s">
        <v>504</v>
      </c>
      <c r="E248" s="38">
        <v>46203</v>
      </c>
      <c r="F248" s="38">
        <v>46857</v>
      </c>
      <c r="G248" s="39">
        <f t="shared" ca="1" si="6"/>
        <v>641</v>
      </c>
      <c r="H248" s="40" t="str">
        <f t="shared" ca="1" si="7"/>
        <v>180+ dias</v>
      </c>
    </row>
    <row r="249" spans="1:8" x14ac:dyDescent="0.3">
      <c r="A249" s="41" t="s">
        <v>32</v>
      </c>
      <c r="B249" s="41" t="s">
        <v>44</v>
      </c>
      <c r="C249" s="41" t="s">
        <v>505</v>
      </c>
      <c r="D249" s="42" t="s">
        <v>506</v>
      </c>
      <c r="E249" s="43">
        <v>46170</v>
      </c>
      <c r="F249" s="43">
        <v>46874</v>
      </c>
      <c r="G249" s="44">
        <f t="shared" ca="1" si="6"/>
        <v>658</v>
      </c>
      <c r="H249" s="45" t="str">
        <f t="shared" ca="1" si="7"/>
        <v>180+ dias</v>
      </c>
    </row>
    <row r="250" spans="1:8" x14ac:dyDescent="0.3">
      <c r="A250" s="36" t="s">
        <v>27</v>
      </c>
      <c r="B250" s="36" t="s">
        <v>40</v>
      </c>
      <c r="C250" s="36" t="s">
        <v>507</v>
      </c>
      <c r="D250" s="37" t="s">
        <v>508</v>
      </c>
      <c r="E250" s="38">
        <v>46119</v>
      </c>
      <c r="F250" s="38">
        <v>46881</v>
      </c>
      <c r="G250" s="39">
        <f t="shared" ca="1" si="6"/>
        <v>665</v>
      </c>
      <c r="H250" s="40" t="str">
        <f t="shared" ca="1" si="7"/>
        <v>180+ dias</v>
      </c>
    </row>
    <row r="251" spans="1:8" x14ac:dyDescent="0.3">
      <c r="A251" s="41" t="s">
        <v>27</v>
      </c>
      <c r="B251" s="41" t="s">
        <v>40</v>
      </c>
      <c r="C251" s="41" t="s">
        <v>509</v>
      </c>
      <c r="D251" s="42" t="s">
        <v>510</v>
      </c>
      <c r="E251" s="43">
        <v>46119</v>
      </c>
      <c r="F251" s="43">
        <v>46881</v>
      </c>
      <c r="G251" s="44">
        <f t="shared" ca="1" si="6"/>
        <v>665</v>
      </c>
      <c r="H251" s="45" t="str">
        <f t="shared" ca="1" si="7"/>
        <v>180+ dias</v>
      </c>
    </row>
    <row r="252" spans="1:8" x14ac:dyDescent="0.3">
      <c r="A252" s="36" t="s">
        <v>27</v>
      </c>
      <c r="B252" s="36" t="s">
        <v>40</v>
      </c>
      <c r="C252" s="36" t="s">
        <v>511</v>
      </c>
      <c r="D252" s="37" t="s">
        <v>512</v>
      </c>
      <c r="E252" s="38">
        <v>46169</v>
      </c>
      <c r="F252" s="38">
        <v>46884</v>
      </c>
      <c r="G252" s="39">
        <f t="shared" ca="1" si="6"/>
        <v>668</v>
      </c>
      <c r="H252" s="40" t="str">
        <f t="shared" ca="1" si="7"/>
        <v>180+ dias</v>
      </c>
    </row>
    <row r="253" spans="1:8" x14ac:dyDescent="0.3">
      <c r="A253" s="41" t="s">
        <v>27</v>
      </c>
      <c r="B253" s="41" t="s">
        <v>37</v>
      </c>
      <c r="C253" s="41" t="s">
        <v>448</v>
      </c>
      <c r="D253" s="42" t="s">
        <v>449</v>
      </c>
      <c r="E253" s="43">
        <v>46126</v>
      </c>
      <c r="F253" s="43">
        <v>46905</v>
      </c>
      <c r="G253" s="44">
        <f t="shared" ca="1" si="6"/>
        <v>689</v>
      </c>
      <c r="H253" s="45" t="str">
        <f t="shared" ca="1" si="7"/>
        <v>180+ dias</v>
      </c>
    </row>
    <row r="254" spans="1:8" x14ac:dyDescent="0.3">
      <c r="A254" s="36" t="s">
        <v>27</v>
      </c>
      <c r="B254" s="36" t="s">
        <v>45</v>
      </c>
      <c r="C254" s="36" t="s">
        <v>513</v>
      </c>
      <c r="D254" s="37" t="s">
        <v>514</v>
      </c>
      <c r="E254" s="38">
        <v>46207</v>
      </c>
      <c r="F254" s="38">
        <v>46905</v>
      </c>
      <c r="G254" s="39">
        <f t="shared" ca="1" si="6"/>
        <v>689</v>
      </c>
      <c r="H254" s="40" t="str">
        <f t="shared" ca="1" si="7"/>
        <v>180+ dias</v>
      </c>
    </row>
    <row r="255" spans="1:8" x14ac:dyDescent="0.3">
      <c r="A255" s="41" t="s">
        <v>27</v>
      </c>
      <c r="B255" s="41" t="s">
        <v>45</v>
      </c>
      <c r="C255" s="41" t="s">
        <v>515</v>
      </c>
      <c r="D255" s="42" t="s">
        <v>516</v>
      </c>
      <c r="E255" s="43">
        <v>46207</v>
      </c>
      <c r="F255" s="43">
        <v>46905</v>
      </c>
      <c r="G255" s="44">
        <f t="shared" ca="1" si="6"/>
        <v>689</v>
      </c>
      <c r="H255" s="45" t="str">
        <f t="shared" ca="1" si="7"/>
        <v>180+ dias</v>
      </c>
    </row>
    <row r="256" spans="1:8" x14ac:dyDescent="0.3">
      <c r="A256" s="36" t="s">
        <v>27</v>
      </c>
      <c r="B256" s="36" t="s">
        <v>45</v>
      </c>
      <c r="C256" s="36" t="s">
        <v>517</v>
      </c>
      <c r="D256" s="37" t="s">
        <v>518</v>
      </c>
      <c r="E256" s="38">
        <v>46182</v>
      </c>
      <c r="F256" s="38">
        <v>46910</v>
      </c>
      <c r="G256" s="39">
        <f t="shared" ca="1" si="6"/>
        <v>694</v>
      </c>
      <c r="H256" s="40" t="str">
        <f t="shared" ca="1" si="7"/>
        <v>180+ dias</v>
      </c>
    </row>
    <row r="257" spans="1:8" x14ac:dyDescent="0.3">
      <c r="A257" s="41" t="s">
        <v>29</v>
      </c>
      <c r="B257" s="41" t="s">
        <v>35</v>
      </c>
      <c r="C257" s="41" t="s">
        <v>519</v>
      </c>
      <c r="D257" s="42" t="s">
        <v>520</v>
      </c>
      <c r="E257" s="43">
        <v>46148</v>
      </c>
      <c r="F257" s="43">
        <v>46919</v>
      </c>
      <c r="G257" s="44">
        <f t="shared" ca="1" si="6"/>
        <v>703</v>
      </c>
      <c r="H257" s="45" t="str">
        <f t="shared" ca="1" si="7"/>
        <v>180+ dias</v>
      </c>
    </row>
    <row r="258" spans="1:8" x14ac:dyDescent="0.3">
      <c r="A258" s="36" t="s">
        <v>28</v>
      </c>
      <c r="B258" s="36" t="s">
        <v>46</v>
      </c>
      <c r="C258" s="36" t="s">
        <v>521</v>
      </c>
      <c r="D258" s="37" t="s">
        <v>522</v>
      </c>
      <c r="E258" s="38">
        <v>46156</v>
      </c>
      <c r="F258" s="38">
        <v>46921</v>
      </c>
      <c r="G258" s="39">
        <f t="shared" ca="1" si="6"/>
        <v>705</v>
      </c>
      <c r="H258" s="40" t="str">
        <f t="shared" ca="1" si="7"/>
        <v>180+ dias</v>
      </c>
    </row>
    <row r="259" spans="1:8" x14ac:dyDescent="0.3">
      <c r="A259" s="41" t="s">
        <v>27</v>
      </c>
      <c r="B259" s="41" t="s">
        <v>37</v>
      </c>
      <c r="C259" s="41" t="s">
        <v>523</v>
      </c>
      <c r="D259" s="42" t="s">
        <v>524</v>
      </c>
      <c r="E259" s="43">
        <v>46126</v>
      </c>
      <c r="F259" s="43">
        <v>46935</v>
      </c>
      <c r="G259" s="44">
        <f t="shared" ca="1" si="6"/>
        <v>719</v>
      </c>
      <c r="H259" s="45" t="str">
        <f t="shared" ca="1" si="7"/>
        <v>180+ dias</v>
      </c>
    </row>
    <row r="260" spans="1:8" x14ac:dyDescent="0.3">
      <c r="A260" s="36" t="s">
        <v>27</v>
      </c>
      <c r="B260" s="36" t="s">
        <v>37</v>
      </c>
      <c r="C260" s="36" t="s">
        <v>525</v>
      </c>
      <c r="D260" s="37" t="s">
        <v>280</v>
      </c>
      <c r="E260" s="38">
        <v>46127</v>
      </c>
      <c r="F260" s="38">
        <v>46935</v>
      </c>
      <c r="G260" s="39">
        <f t="shared" ref="G260:G290" ca="1" si="8">IF($F260="","",$F260-TODAY())</f>
        <v>719</v>
      </c>
      <c r="H260" s="40" t="str">
        <f t="shared" ref="H260:H290" ca="1" si="9">IF($G260="","",IF($G260&gt;=180,"180+ dias",IF($G260&gt;=90,"90 a 180 dias",IF($G260&gt;=45,"45 a 90 dias",IF($G260&gt;=30,"30 a 45 dias",IF($G260&gt;=10,"10 a 30 dias","≤ 10 dias"))))))</f>
        <v>180+ dias</v>
      </c>
    </row>
    <row r="261" spans="1:8" x14ac:dyDescent="0.3">
      <c r="A261" s="41" t="s">
        <v>27</v>
      </c>
      <c r="B261" s="41" t="s">
        <v>37</v>
      </c>
      <c r="C261" s="41" t="s">
        <v>526</v>
      </c>
      <c r="D261" s="42" t="s">
        <v>527</v>
      </c>
      <c r="E261" s="43">
        <v>46182</v>
      </c>
      <c r="F261" s="43">
        <v>46935</v>
      </c>
      <c r="G261" s="44">
        <f t="shared" ca="1" si="8"/>
        <v>719</v>
      </c>
      <c r="H261" s="45" t="str">
        <f t="shared" ca="1" si="9"/>
        <v>180+ dias</v>
      </c>
    </row>
    <row r="262" spans="1:8" x14ac:dyDescent="0.3">
      <c r="A262" s="36" t="s">
        <v>32</v>
      </c>
      <c r="B262" s="36" t="s">
        <v>41</v>
      </c>
      <c r="C262" s="36" t="s">
        <v>387</v>
      </c>
      <c r="D262" s="37" t="s">
        <v>388</v>
      </c>
      <c r="E262" s="38">
        <v>46169</v>
      </c>
      <c r="F262" s="38">
        <v>46935</v>
      </c>
      <c r="G262" s="39">
        <f t="shared" ca="1" si="8"/>
        <v>719</v>
      </c>
      <c r="H262" s="40" t="str">
        <f t="shared" ca="1" si="9"/>
        <v>180+ dias</v>
      </c>
    </row>
    <row r="263" spans="1:8" x14ac:dyDescent="0.3">
      <c r="A263" s="41" t="s">
        <v>27</v>
      </c>
      <c r="B263" s="41" t="s">
        <v>37</v>
      </c>
      <c r="C263" s="41" t="s">
        <v>528</v>
      </c>
      <c r="D263" s="42" t="s">
        <v>529</v>
      </c>
      <c r="E263" s="43">
        <v>46126</v>
      </c>
      <c r="F263" s="43">
        <v>46942</v>
      </c>
      <c r="G263" s="44">
        <f t="shared" ca="1" si="8"/>
        <v>726</v>
      </c>
      <c r="H263" s="45" t="str">
        <f t="shared" ca="1" si="9"/>
        <v>180+ dias</v>
      </c>
    </row>
    <row r="264" spans="1:8" x14ac:dyDescent="0.3">
      <c r="A264" s="36" t="s">
        <v>32</v>
      </c>
      <c r="B264" s="36" t="s">
        <v>41</v>
      </c>
      <c r="C264" s="36" t="s">
        <v>530</v>
      </c>
      <c r="D264" s="37" t="s">
        <v>531</v>
      </c>
      <c r="E264" s="38">
        <v>46169</v>
      </c>
      <c r="F264" s="38">
        <v>46978</v>
      </c>
      <c r="G264" s="39">
        <f t="shared" ca="1" si="8"/>
        <v>762</v>
      </c>
      <c r="H264" s="40" t="str">
        <f t="shared" ca="1" si="9"/>
        <v>180+ dias</v>
      </c>
    </row>
    <row r="265" spans="1:8" x14ac:dyDescent="0.3">
      <c r="A265" s="41" t="s">
        <v>27</v>
      </c>
      <c r="B265" s="41" t="s">
        <v>40</v>
      </c>
      <c r="C265" s="41" t="s">
        <v>532</v>
      </c>
      <c r="D265" s="42" t="s">
        <v>533</v>
      </c>
      <c r="E265" s="43">
        <v>46119</v>
      </c>
      <c r="F265" s="43">
        <v>47006</v>
      </c>
      <c r="G265" s="44">
        <f t="shared" ca="1" si="8"/>
        <v>790</v>
      </c>
      <c r="H265" s="45" t="str">
        <f t="shared" ca="1" si="9"/>
        <v>180+ dias</v>
      </c>
    </row>
    <row r="266" spans="1:8" x14ac:dyDescent="0.3">
      <c r="A266" s="36" t="s">
        <v>27</v>
      </c>
      <c r="B266" s="36" t="s">
        <v>40</v>
      </c>
      <c r="C266" s="36" t="s">
        <v>534</v>
      </c>
      <c r="D266" s="37" t="s">
        <v>535</v>
      </c>
      <c r="E266" s="38">
        <v>46119</v>
      </c>
      <c r="F266" s="38">
        <v>47010</v>
      </c>
      <c r="G266" s="39">
        <f t="shared" ca="1" si="8"/>
        <v>794</v>
      </c>
      <c r="H266" s="40" t="str">
        <f t="shared" ca="1" si="9"/>
        <v>180+ dias</v>
      </c>
    </row>
    <row r="267" spans="1:8" x14ac:dyDescent="0.3">
      <c r="A267" s="41" t="s">
        <v>27</v>
      </c>
      <c r="B267" s="41" t="s">
        <v>37</v>
      </c>
      <c r="C267" s="41" t="s">
        <v>536</v>
      </c>
      <c r="D267" s="42" t="s">
        <v>537</v>
      </c>
      <c r="E267" s="43">
        <v>46182</v>
      </c>
      <c r="F267" s="43">
        <v>47014</v>
      </c>
      <c r="G267" s="44">
        <f t="shared" ca="1" si="8"/>
        <v>798</v>
      </c>
      <c r="H267" s="45" t="str">
        <f t="shared" ca="1" si="9"/>
        <v>180+ dias</v>
      </c>
    </row>
    <row r="268" spans="1:8" x14ac:dyDescent="0.3">
      <c r="A268" s="36" t="s">
        <v>27</v>
      </c>
      <c r="B268" s="36" t="s">
        <v>37</v>
      </c>
      <c r="C268" s="36" t="s">
        <v>538</v>
      </c>
      <c r="D268" s="37" t="s">
        <v>539</v>
      </c>
      <c r="E268" s="38">
        <v>46182</v>
      </c>
      <c r="F268" s="38">
        <v>47035</v>
      </c>
      <c r="G268" s="39">
        <f t="shared" ca="1" si="8"/>
        <v>819</v>
      </c>
      <c r="H268" s="40" t="str">
        <f t="shared" ca="1" si="9"/>
        <v>180+ dias</v>
      </c>
    </row>
    <row r="269" spans="1:8" x14ac:dyDescent="0.3">
      <c r="A269" s="41" t="s">
        <v>27</v>
      </c>
      <c r="B269" s="41" t="s">
        <v>37</v>
      </c>
      <c r="C269" s="41" t="s">
        <v>540</v>
      </c>
      <c r="D269" s="42" t="s">
        <v>541</v>
      </c>
      <c r="E269" s="43">
        <v>46127</v>
      </c>
      <c r="F269" s="43">
        <v>47036</v>
      </c>
      <c r="G269" s="44">
        <f t="shared" ca="1" si="8"/>
        <v>820</v>
      </c>
      <c r="H269" s="45" t="str">
        <f t="shared" ca="1" si="9"/>
        <v>180+ dias</v>
      </c>
    </row>
    <row r="270" spans="1:8" x14ac:dyDescent="0.3">
      <c r="A270" s="36" t="s">
        <v>29</v>
      </c>
      <c r="B270" s="36" t="s">
        <v>43</v>
      </c>
      <c r="C270" s="36" t="s">
        <v>542</v>
      </c>
      <c r="D270" s="37" t="s">
        <v>543</v>
      </c>
      <c r="E270" s="38">
        <v>46087</v>
      </c>
      <c r="F270" s="38">
        <v>47038</v>
      </c>
      <c r="G270" s="39">
        <f t="shared" ca="1" si="8"/>
        <v>822</v>
      </c>
      <c r="H270" s="40" t="str">
        <f t="shared" ca="1" si="9"/>
        <v>180+ dias</v>
      </c>
    </row>
    <row r="271" spans="1:8" x14ac:dyDescent="0.3">
      <c r="A271" s="41" t="s">
        <v>27</v>
      </c>
      <c r="B271" s="41" t="s">
        <v>40</v>
      </c>
      <c r="C271" s="41" t="s">
        <v>544</v>
      </c>
      <c r="D271" s="42" t="s">
        <v>545</v>
      </c>
      <c r="E271" s="43">
        <v>46119</v>
      </c>
      <c r="F271" s="43">
        <v>47040</v>
      </c>
      <c r="G271" s="44">
        <f t="shared" ca="1" si="8"/>
        <v>824</v>
      </c>
      <c r="H271" s="45" t="str">
        <f t="shared" ca="1" si="9"/>
        <v>180+ dias</v>
      </c>
    </row>
    <row r="272" spans="1:8" x14ac:dyDescent="0.3">
      <c r="A272" s="36" t="s">
        <v>27</v>
      </c>
      <c r="B272" s="36" t="s">
        <v>37</v>
      </c>
      <c r="C272" s="36" t="s">
        <v>546</v>
      </c>
      <c r="D272" s="37" t="s">
        <v>547</v>
      </c>
      <c r="E272" s="38">
        <v>46182</v>
      </c>
      <c r="F272" s="38">
        <v>47063</v>
      </c>
      <c r="G272" s="39">
        <f t="shared" ca="1" si="8"/>
        <v>847</v>
      </c>
      <c r="H272" s="40" t="str">
        <f t="shared" ca="1" si="9"/>
        <v>180+ dias</v>
      </c>
    </row>
    <row r="273" spans="1:8" x14ac:dyDescent="0.3">
      <c r="A273" s="41" t="s">
        <v>27</v>
      </c>
      <c r="B273" s="41" t="s">
        <v>40</v>
      </c>
      <c r="C273" s="41" t="s">
        <v>548</v>
      </c>
      <c r="D273" s="42" t="s">
        <v>549</v>
      </c>
      <c r="E273" s="43">
        <v>46119</v>
      </c>
      <c r="F273" s="43">
        <v>47085</v>
      </c>
      <c r="G273" s="44">
        <f t="shared" ca="1" si="8"/>
        <v>869</v>
      </c>
      <c r="H273" s="45" t="str">
        <f t="shared" ca="1" si="9"/>
        <v>180+ dias</v>
      </c>
    </row>
    <row r="274" spans="1:8" x14ac:dyDescent="0.3">
      <c r="A274" s="36" t="s">
        <v>27</v>
      </c>
      <c r="B274" s="36" t="s">
        <v>37</v>
      </c>
      <c r="C274" s="36" t="s">
        <v>550</v>
      </c>
      <c r="D274" s="37" t="s">
        <v>551</v>
      </c>
      <c r="E274" s="38">
        <v>46182</v>
      </c>
      <c r="F274" s="38">
        <v>47087</v>
      </c>
      <c r="G274" s="39">
        <f t="shared" ca="1" si="8"/>
        <v>871</v>
      </c>
      <c r="H274" s="40" t="str">
        <f t="shared" ca="1" si="9"/>
        <v>180+ dias</v>
      </c>
    </row>
    <row r="275" spans="1:8" x14ac:dyDescent="0.3">
      <c r="A275" s="41" t="s">
        <v>29</v>
      </c>
      <c r="B275" s="41" t="s">
        <v>43</v>
      </c>
      <c r="C275" s="41" t="s">
        <v>552</v>
      </c>
      <c r="D275" s="42" t="s">
        <v>553</v>
      </c>
      <c r="E275" s="43">
        <v>46087</v>
      </c>
      <c r="F275" s="43">
        <v>47088</v>
      </c>
      <c r="G275" s="44">
        <f t="shared" ca="1" si="8"/>
        <v>872</v>
      </c>
      <c r="H275" s="45" t="str">
        <f t="shared" ca="1" si="9"/>
        <v>180+ dias</v>
      </c>
    </row>
    <row r="276" spans="1:8" x14ac:dyDescent="0.3">
      <c r="A276" s="36" t="s">
        <v>29</v>
      </c>
      <c r="B276" s="36" t="s">
        <v>43</v>
      </c>
      <c r="C276" s="36" t="s">
        <v>554</v>
      </c>
      <c r="D276" s="37" t="s">
        <v>555</v>
      </c>
      <c r="E276" s="38">
        <v>46087</v>
      </c>
      <c r="F276" s="38">
        <v>47088</v>
      </c>
      <c r="G276" s="39">
        <f t="shared" ca="1" si="8"/>
        <v>872</v>
      </c>
      <c r="H276" s="40" t="str">
        <f t="shared" ca="1" si="9"/>
        <v>180+ dias</v>
      </c>
    </row>
    <row r="277" spans="1:8" x14ac:dyDescent="0.3">
      <c r="A277" s="41" t="s">
        <v>29</v>
      </c>
      <c r="B277" s="41" t="s">
        <v>43</v>
      </c>
      <c r="C277" s="41" t="s">
        <v>556</v>
      </c>
      <c r="D277" s="42" t="s">
        <v>557</v>
      </c>
      <c r="E277" s="43">
        <v>46087</v>
      </c>
      <c r="F277" s="43">
        <v>47088</v>
      </c>
      <c r="G277" s="44">
        <f t="shared" ca="1" si="8"/>
        <v>872</v>
      </c>
      <c r="H277" s="45" t="str">
        <f t="shared" ca="1" si="9"/>
        <v>180+ dias</v>
      </c>
    </row>
    <row r="278" spans="1:8" x14ac:dyDescent="0.3">
      <c r="A278" s="36" t="s">
        <v>31</v>
      </c>
      <c r="B278" s="36" t="s">
        <v>36</v>
      </c>
      <c r="C278" s="36" t="s">
        <v>558</v>
      </c>
      <c r="D278" s="37" t="s">
        <v>559</v>
      </c>
      <c r="E278" s="38">
        <v>46140</v>
      </c>
      <c r="F278" s="38">
        <v>47125</v>
      </c>
      <c r="G278" s="39">
        <f t="shared" ca="1" si="8"/>
        <v>909</v>
      </c>
      <c r="H278" s="40" t="str">
        <f t="shared" ca="1" si="9"/>
        <v>180+ dias</v>
      </c>
    </row>
    <row r="279" spans="1:8" x14ac:dyDescent="0.3">
      <c r="A279" s="41" t="s">
        <v>27</v>
      </c>
      <c r="B279" s="41" t="s">
        <v>37</v>
      </c>
      <c r="C279" s="41" t="s">
        <v>560</v>
      </c>
      <c r="D279" s="42" t="s">
        <v>561</v>
      </c>
      <c r="E279" s="43">
        <v>46126</v>
      </c>
      <c r="F279" s="43">
        <v>47126</v>
      </c>
      <c r="G279" s="44">
        <f t="shared" ca="1" si="8"/>
        <v>910</v>
      </c>
      <c r="H279" s="45" t="str">
        <f t="shared" ca="1" si="9"/>
        <v>180+ dias</v>
      </c>
    </row>
    <row r="280" spans="1:8" x14ac:dyDescent="0.3">
      <c r="A280" s="36" t="s">
        <v>27</v>
      </c>
      <c r="B280" s="36" t="s">
        <v>45</v>
      </c>
      <c r="C280" s="36" t="s">
        <v>562</v>
      </c>
      <c r="D280" s="37" t="s">
        <v>563</v>
      </c>
      <c r="E280" s="38">
        <v>46207</v>
      </c>
      <c r="F280" s="38">
        <v>47150</v>
      </c>
      <c r="G280" s="39">
        <f t="shared" ca="1" si="8"/>
        <v>934</v>
      </c>
      <c r="H280" s="40" t="str">
        <f t="shared" ca="1" si="9"/>
        <v>180+ dias</v>
      </c>
    </row>
    <row r="281" spans="1:8" x14ac:dyDescent="0.3">
      <c r="A281" s="41" t="s">
        <v>31</v>
      </c>
      <c r="B281" s="41" t="s">
        <v>36</v>
      </c>
      <c r="C281" s="41" t="s">
        <v>564</v>
      </c>
      <c r="D281" s="42" t="s">
        <v>565</v>
      </c>
      <c r="E281" s="43">
        <v>46140</v>
      </c>
      <c r="F281" s="43">
        <v>47153</v>
      </c>
      <c r="G281" s="44">
        <f t="shared" ca="1" si="8"/>
        <v>937</v>
      </c>
      <c r="H281" s="45" t="str">
        <f t="shared" ca="1" si="9"/>
        <v>180+ dias</v>
      </c>
    </row>
    <row r="282" spans="1:8" x14ac:dyDescent="0.3">
      <c r="A282" s="36" t="s">
        <v>31</v>
      </c>
      <c r="B282" s="36" t="s">
        <v>36</v>
      </c>
      <c r="C282" s="36" t="s">
        <v>566</v>
      </c>
      <c r="D282" s="37" t="s">
        <v>567</v>
      </c>
      <c r="E282" s="38">
        <v>46140</v>
      </c>
      <c r="F282" s="38">
        <v>47158</v>
      </c>
      <c r="G282" s="39">
        <f t="shared" ca="1" si="8"/>
        <v>942</v>
      </c>
      <c r="H282" s="40" t="str">
        <f t="shared" ca="1" si="9"/>
        <v>180+ dias</v>
      </c>
    </row>
    <row r="283" spans="1:8" x14ac:dyDescent="0.3">
      <c r="A283" s="41" t="s">
        <v>30</v>
      </c>
      <c r="B283" s="41" t="s">
        <v>42</v>
      </c>
      <c r="C283" s="41" t="s">
        <v>568</v>
      </c>
      <c r="D283" s="42" t="s">
        <v>569</v>
      </c>
      <c r="E283" s="43">
        <v>46203</v>
      </c>
      <c r="F283" s="43">
        <v>47178</v>
      </c>
      <c r="G283" s="44">
        <f t="shared" ca="1" si="8"/>
        <v>962</v>
      </c>
      <c r="H283" s="45" t="str">
        <f t="shared" ca="1" si="9"/>
        <v>180+ dias</v>
      </c>
    </row>
    <row r="284" spans="1:8" x14ac:dyDescent="0.3">
      <c r="A284" s="36" t="s">
        <v>30</v>
      </c>
      <c r="B284" s="36" t="s">
        <v>42</v>
      </c>
      <c r="C284" s="36" t="s">
        <v>570</v>
      </c>
      <c r="D284" s="37" t="s">
        <v>571</v>
      </c>
      <c r="E284" s="38">
        <v>46203</v>
      </c>
      <c r="F284" s="38">
        <v>47209</v>
      </c>
      <c r="G284" s="39">
        <f t="shared" ca="1" si="8"/>
        <v>993</v>
      </c>
      <c r="H284" s="40" t="str">
        <f t="shared" ca="1" si="9"/>
        <v>180+ dias</v>
      </c>
    </row>
    <row r="285" spans="1:8" x14ac:dyDescent="0.3">
      <c r="A285" s="41" t="s">
        <v>27</v>
      </c>
      <c r="B285" s="41" t="s">
        <v>45</v>
      </c>
      <c r="C285" s="41" t="s">
        <v>572</v>
      </c>
      <c r="D285" s="42" t="s">
        <v>573</v>
      </c>
      <c r="E285" s="43">
        <v>46207</v>
      </c>
      <c r="F285" s="43">
        <v>47239</v>
      </c>
      <c r="G285" s="44">
        <f t="shared" ca="1" si="8"/>
        <v>1023</v>
      </c>
      <c r="H285" s="45" t="str">
        <f t="shared" ca="1" si="9"/>
        <v>180+ dias</v>
      </c>
    </row>
    <row r="286" spans="1:8" x14ac:dyDescent="0.3">
      <c r="A286" s="36" t="s">
        <v>27</v>
      </c>
      <c r="B286" s="36" t="s">
        <v>45</v>
      </c>
      <c r="C286" s="36" t="s">
        <v>574</v>
      </c>
      <c r="D286" s="37" t="s">
        <v>575</v>
      </c>
      <c r="E286" s="38">
        <v>46207</v>
      </c>
      <c r="F286" s="38">
        <v>47239</v>
      </c>
      <c r="G286" s="39">
        <f t="shared" ca="1" si="8"/>
        <v>1023</v>
      </c>
      <c r="H286" s="40" t="str">
        <f t="shared" ca="1" si="9"/>
        <v>180+ dias</v>
      </c>
    </row>
    <row r="287" spans="1:8" x14ac:dyDescent="0.3">
      <c r="A287" s="41" t="s">
        <v>27</v>
      </c>
      <c r="B287" s="41" t="s">
        <v>45</v>
      </c>
      <c r="C287" s="41" t="s">
        <v>574</v>
      </c>
      <c r="D287" s="42" t="s">
        <v>575</v>
      </c>
      <c r="E287" s="43">
        <v>46207</v>
      </c>
      <c r="F287" s="43">
        <v>47270</v>
      </c>
      <c r="G287" s="44">
        <f t="shared" ca="1" si="8"/>
        <v>1054</v>
      </c>
      <c r="H287" s="45" t="str">
        <f t="shared" ca="1" si="9"/>
        <v>180+ dias</v>
      </c>
    </row>
    <row r="288" spans="1:8" x14ac:dyDescent="0.3">
      <c r="A288" s="36" t="s">
        <v>27</v>
      </c>
      <c r="B288" s="36" t="s">
        <v>45</v>
      </c>
      <c r="C288" s="36" t="s">
        <v>576</v>
      </c>
      <c r="D288" s="37" t="s">
        <v>577</v>
      </c>
      <c r="E288" s="38">
        <v>46207</v>
      </c>
      <c r="F288" s="38">
        <v>47270</v>
      </c>
      <c r="G288" s="39">
        <f t="shared" ca="1" si="8"/>
        <v>1054</v>
      </c>
      <c r="H288" s="40" t="str">
        <f t="shared" ca="1" si="9"/>
        <v>180+ dias</v>
      </c>
    </row>
    <row r="289" spans="1:8" x14ac:dyDescent="0.3">
      <c r="A289" s="41" t="s">
        <v>27</v>
      </c>
      <c r="B289" s="41" t="s">
        <v>45</v>
      </c>
      <c r="C289" s="41" t="s">
        <v>572</v>
      </c>
      <c r="D289" s="42" t="s">
        <v>573</v>
      </c>
      <c r="E289" s="43">
        <v>46207</v>
      </c>
      <c r="F289" s="43">
        <v>47270</v>
      </c>
      <c r="G289" s="44">
        <f t="shared" ca="1" si="8"/>
        <v>1054</v>
      </c>
      <c r="H289" s="45" t="str">
        <f t="shared" ca="1" si="9"/>
        <v>180+ dias</v>
      </c>
    </row>
    <row r="290" spans="1:8" x14ac:dyDescent="0.3">
      <c r="A290" s="36" t="s">
        <v>27</v>
      </c>
      <c r="B290" s="36" t="s">
        <v>37</v>
      </c>
      <c r="C290" s="36" t="s">
        <v>578</v>
      </c>
      <c r="D290" s="37" t="s">
        <v>579</v>
      </c>
      <c r="E290" s="38">
        <v>46182</v>
      </c>
      <c r="F290" s="38">
        <v>47908</v>
      </c>
      <c r="G290" s="39">
        <f t="shared" ca="1" si="8"/>
        <v>1692</v>
      </c>
      <c r="H290" s="40" t="str">
        <f t="shared" ca="1" si="9"/>
        <v>180+ dias</v>
      </c>
    </row>
  </sheetData>
  <autoFilter ref="A3:H290" xr:uid="{00000000-0009-0000-0000-000001000000}"/>
  <mergeCells count="2">
    <mergeCell ref="A2:H2"/>
    <mergeCell ref="A1:H1"/>
  </mergeCells>
  <conditionalFormatting sqref="H4:H290">
    <cfRule type="cellIs" dxfId="5" priority="1" operator="equal">
      <formula>"180+ dias"</formula>
    </cfRule>
    <cfRule type="cellIs" dxfId="4" priority="2" operator="equal">
      <formula>"90 a 180 dias"</formula>
    </cfRule>
    <cfRule type="cellIs" dxfId="3" priority="3" operator="equal">
      <formula>"45 a 90 dias"</formula>
    </cfRule>
    <cfRule type="cellIs" dxfId="2" priority="4" operator="equal">
      <formula>"30 a 45 dias"</formula>
    </cfRule>
    <cfRule type="cellIs" dxfId="1" priority="5" operator="equal">
      <formula>"10 a 30 dias"</formula>
    </cfRule>
    <cfRule type="cellIs" dxfId="0" priority="6" operator="equal">
      <formula>"≤ 10 dias"</formula>
    </cfRule>
  </conditionalFormatting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Visão Gerencial</vt:lpstr>
      <vt:lpstr>Relatório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REALIZA</cp:lastModifiedBy>
  <dcterms:created xsi:type="dcterms:W3CDTF">2026-07-13T14:56:59Z</dcterms:created>
  <dcterms:modified xsi:type="dcterms:W3CDTF">2026-07-13T14:57:54Z</dcterms:modified>
</cp:coreProperties>
</file>